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ivatel\Documents\AKCE\ROZPOCTY\2025_ESTICON\18_196_00_kralupy_101-055\02_odevzdani\odevzdani_2025_08_18\soupis\"/>
    </mc:Choice>
  </mc:AlternateContent>
  <bookViews>
    <workbookView xWindow="0" yWindow="0" windowWidth="32160" windowHeight="9960"/>
  </bookViews>
  <sheets>
    <sheet name="Rekapitulace" sheetId="4" r:id="rId1"/>
    <sheet name="SO 000SO 000" sheetId="2" r:id="rId2"/>
    <sheet name="SO 201SO 201" sheetId="3" r:id="rId3"/>
  </sheets>
  <calcPr calcId="162913"/>
</workbook>
</file>

<file path=xl/calcChain.xml><?xml version="1.0" encoding="utf-8"?>
<calcChain xmlns="http://schemas.openxmlformats.org/spreadsheetml/2006/main">
  <c r="O90" i="3" l="1"/>
  <c r="I90" i="3"/>
  <c r="I87" i="3"/>
  <c r="O87" i="3" s="1"/>
  <c r="I84" i="3"/>
  <c r="O84" i="3" s="1"/>
  <c r="I67" i="3"/>
  <c r="O80" i="3"/>
  <c r="I80" i="3"/>
  <c r="I77" i="3"/>
  <c r="O77" i="3" s="1"/>
  <c r="I74" i="3"/>
  <c r="O74" i="3" s="1"/>
  <c r="I71" i="3"/>
  <c r="O71" i="3" s="1"/>
  <c r="O68" i="3"/>
  <c r="I68" i="3"/>
  <c r="I51" i="3"/>
  <c r="I64" i="3"/>
  <c r="O64" i="3" s="1"/>
  <c r="I61" i="3"/>
  <c r="O61" i="3" s="1"/>
  <c r="O58" i="3"/>
  <c r="I58" i="3"/>
  <c r="O55" i="3"/>
  <c r="I55" i="3"/>
  <c r="O52" i="3"/>
  <c r="I52" i="3"/>
  <c r="I47" i="3"/>
  <c r="I48" i="3"/>
  <c r="O48" i="3" s="1"/>
  <c r="I16" i="3"/>
  <c r="I44" i="3"/>
  <c r="O44" i="3" s="1"/>
  <c r="I41" i="3"/>
  <c r="O41" i="3" s="1"/>
  <c r="I38" i="3"/>
  <c r="O38" i="3" s="1"/>
  <c r="O35" i="3"/>
  <c r="I35" i="3"/>
  <c r="I32" i="3"/>
  <c r="O32" i="3" s="1"/>
  <c r="O29" i="3"/>
  <c r="I29" i="3"/>
  <c r="I26" i="3"/>
  <c r="O26" i="3" s="1"/>
  <c r="I23" i="3"/>
  <c r="O23" i="3" s="1"/>
  <c r="I20" i="3"/>
  <c r="O20" i="3" s="1"/>
  <c r="I17" i="3"/>
  <c r="O17" i="3" s="1"/>
  <c r="I9" i="3"/>
  <c r="I13" i="3"/>
  <c r="O13" i="3" s="1"/>
  <c r="O10" i="3"/>
  <c r="D11" i="4" s="1"/>
  <c r="I10" i="3"/>
  <c r="I40" i="2"/>
  <c r="O40" i="2" s="1"/>
  <c r="I37" i="2"/>
  <c r="O37" i="2" s="1"/>
  <c r="I34" i="2"/>
  <c r="O34" i="2" s="1"/>
  <c r="I31" i="2"/>
  <c r="O31" i="2" s="1"/>
  <c r="I28" i="2"/>
  <c r="O28" i="2" s="1"/>
  <c r="I25" i="2"/>
  <c r="O25" i="2" s="1"/>
  <c r="O22" i="2"/>
  <c r="I22" i="2"/>
  <c r="I19" i="2"/>
  <c r="O19" i="2" s="1"/>
  <c r="I16" i="2"/>
  <c r="O16" i="2" s="1"/>
  <c r="I13" i="2"/>
  <c r="O13" i="2" s="1"/>
  <c r="I10" i="2"/>
  <c r="I9" i="2" s="1"/>
  <c r="I3" i="2" s="1"/>
  <c r="C10" i="4" s="1"/>
  <c r="I3" i="3" l="1"/>
  <c r="C11" i="4" s="1"/>
  <c r="E11" i="4" s="1"/>
  <c r="I83" i="3"/>
  <c r="O10" i="2"/>
  <c r="D10" i="4" s="1"/>
  <c r="E10" i="4" s="1"/>
  <c r="C7" i="4" s="1"/>
  <c r="C6" i="4" l="1"/>
</calcChain>
</file>

<file path=xl/sharedStrings.xml><?xml version="1.0" encoding="utf-8"?>
<sst xmlns="http://schemas.openxmlformats.org/spreadsheetml/2006/main" count="456" uniqueCount="189">
  <si>
    <t>EstiCon</t>
  </si>
  <si>
    <t xml:space="preserve">Firma: </t>
  </si>
  <si>
    <t>Rekapitulace ceny</t>
  </si>
  <si>
    <t>Stavba: 18 196 00 - Most ev. č. 101-055 Kralupy nad Vltavou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</si>
  <si>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</si>
  <si>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</si>
  <si>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</si>
  <si>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</si>
  <si>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</si>
  <si>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</si>
  <si>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</si>
  <si>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</si>
  <si>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</si>
  <si>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201</t>
  </si>
  <si>
    <t>Most ev. č. 101 - 055</t>
  </si>
  <si>
    <t>Soupis prací objektu</t>
  </si>
  <si>
    <t>S</t>
  </si>
  <si>
    <t>Stavba:</t>
  </si>
  <si>
    <t>18 196 00</t>
  </si>
  <si>
    <t>Most ev. č. 101-055 Kralupy nad Vltavou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</si>
  <si>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</si>
  <si>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</si>
  <si>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</si>
  <si>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</si>
  <si>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</si>
  <si>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</si>
  <si>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</si>
  <si>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</si>
  <si>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</si>
  <si>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</si>
  <si>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</si>
  <si>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</si>
  <si>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</si>
  <si>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</si>
  <si>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</si>
  <si>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</si>
  <si>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</si>
  <si>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</si>
  <si>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</si>
  <si>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</si>
  <si>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</si>
  <si>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</si>
  <si>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</si>
  <si>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OTSKP_2025 ~ 2025</t>
  </si>
  <si>
    <t>PP</t>
  </si>
  <si>
    <t>ZŘÍZENÍ PRACOVNÍHO MÍSTA _x000D_
v chodníku a ve vozovce_x000D_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 a nájemné
Součástí položky je vyřízení DIR včetně jeho projednání.</t>
  </si>
  <si>
    <t>VV</t>
  </si>
  <si>
    <t>1 = 1,000 [A]_x000D_
Celkové množství = 1,000</t>
  </si>
  <si>
    <t>02730</t>
  </si>
  <si>
    <t>POMOC PRÁCE ZŘÍZ NEBO ZAJIŠŤ OCHRANU INŽENÝRSKÝCH SÍTÍ</t>
  </si>
  <si>
    <t>vytýčení a zajištění ochrany všech stávajících vedení sítí po dobu stavby</t>
  </si>
  <si>
    <t>029113</t>
  </si>
  <si>
    <t>A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</si>
  <si>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</si>
  <si>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</si>
  <si>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</si>
  <si>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</si>
  <si>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</si>
  <si>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RDS</t>
  </si>
  <si>
    <t>C</t>
  </si>
  <si>
    <t>plán sledování a údržby mostu</t>
  </si>
  <si>
    <t>029412</t>
  </si>
  <si>
    <t>OSTATNÍ POŽADAVKY - VYPRACOVÁNÍ MOSTNÍHO LISTU</t>
  </si>
  <si>
    <t>vč. záznamu do BMS</t>
  </si>
  <si>
    <t>02944</t>
  </si>
  <si>
    <t>OSTAT POŽADAVKY - DOKUMENTACE SKUTEČ PROVEDENÍ V DIGIT FORMĚ</t>
  </si>
  <si>
    <t>skutečného provedení stavby_x000D_
digitálně + papírová paré v počtu dle SOD</t>
  </si>
  <si>
    <t>02945</t>
  </si>
  <si>
    <t>OSTAT POŽADAVKY - GEOMETRICKÝ PLÁN</t>
  </si>
  <si>
    <t>02953</t>
  </si>
  <si>
    <t>OSTATNÍ POŽADAVKY - HLAVNÍ MOSTNÍ PROHLÍDKA</t>
  </si>
  <si>
    <t>1. HMP vč.zpřístupnění</t>
  </si>
  <si>
    <t>03100</t>
  </si>
  <si>
    <t>ZAŘÍZENÍ STAVENIŠTĚ - ZŘÍZENÍ, PROVOZ, DEMONTÁŽ</t>
  </si>
  <si>
    <t>ZAŘÍZENÍ STAVENIŠTĚ V MINIMÁLNÍM ROZSAHU_x000D_
vč.oplocení staveniště, proviz.zábradlí a pod.
Vč. případného nájmu pozemku, vč. provizorních komunikací a případných záborů
vč. buňkoviště, toalet a dalšího zařízení nezbytného pro provoz a řízení stavby po
celou dobu její výstavby
vč. zajištění připojení na zdroje energie, vody, kanalizaci
zřízení, provoz, údržba, odtranění, 
kpl. provedení</t>
  </si>
  <si>
    <t>03999R</t>
  </si>
  <si>
    <t>PŘÍPLATEK ZA PRÁCE MALÉHO ROZSAHU</t>
  </si>
  <si>
    <t>OTSKP_2024 ~ 2024</t>
  </si>
  <si>
    <t>výše příplatku 20% z ceny akce, zaokrouhleno (vyjma pol. 03999R)
Zahrnuje zvýšené náklady spojené s provedením prací, u nichž vlivem malého rozsahu náklady na dopravu, zajištění stroj.vybavení a pod. neobvykle navyšují jednotkovou cenu</t>
  </si>
  <si>
    <t>015111</t>
  </si>
  <si>
    <t>POPLATKY ZA LIKVIDACI ODPADŮ NEKONTAMINOVANÝCH - 17 05 04  VYTĚŽENÉ ZEMINY A HORNINY -  I. TŘÍDA TĚŽITELNOSTI</t>
  </si>
  <si>
    <t>T</t>
  </si>
  <si>
    <t>skládkovné zemina bez rozlišení třídy těžitelnosti_x000D_
zemina - objemová hmotnost 2000 kg/m3</t>
  </si>
  <si>
    <t>dle pol. 131838 2,0*106,174 = 212,348 [A]_x000D_
dle pol. 12960 2,0*5,0 = 10,000 [B]_x000D_
Celkové množství = 222,348</t>
  </si>
  <si>
    <t>02851</t>
  </si>
  <si>
    <t>PRŮZKUMNÉ PRÁCE DIAGNOSTIKY KONSTRUKCÍ NA POVRCHU</t>
  </si>
  <si>
    <t>akustické trasování podhledu nk a vytipování míst k následné sanaci</t>
  </si>
  <si>
    <t>1</t>
  </si>
  <si>
    <t>Zemní práce</t>
  </si>
  <si>
    <t>11120</t>
  </si>
  <si>
    <t>ODSTRANĚNÍ KŘOVIN</t>
  </si>
  <si>
    <t>M2</t>
  </si>
  <si>
    <t>odstranění náletových křovin a dřevin_x000D_
odpad štěpkován na místě - bez odvozu a skládkovného</t>
  </si>
  <si>
    <t>2,0 = 2,000 [A]_x000D_
Celkové množství = 2,000</t>
  </si>
  <si>
    <t>11329</t>
  </si>
  <si>
    <t>ODSTRANĚNÍ ZPEVNĚNÝCH PLOCH, PŘÍKOPŮ A RIGOLŮ Z LOMOVÉHO KAMENE</t>
  </si>
  <si>
    <t>M3</t>
  </si>
  <si>
    <t>rozebrání dlažeb z lomového kamene na zpevněných plochách_x000D_
materiál využit na stavbě_x000D_
bez dopravy, uložení a skládkovného</t>
  </si>
  <si>
    <t>rozebrání dlažeb 18*0,20 = 3,600 [A]_x000D_
Celkové množství = 3,600</t>
  </si>
  <si>
    <t>11521R</t>
  </si>
  <si>
    <t>PROVEDENÍ VODY STAVBOU</t>
  </si>
  <si>
    <t>kpl</t>
  </si>
  <si>
    <t>provedení vody stavbou - hrázkování apod._x000D_
zvýšené čerpání vody po dobu stavbuy
dle možností a zkušeností zhotovitele
zřízení, provoz a odstranění, vč. likvidace vzniklých odpadů</t>
  </si>
  <si>
    <t>125734</t>
  </si>
  <si>
    <t>VYKOPÁVKY ZE ZEMNÍKŮ A SKLÁDEK TŘ. I, ODVOZ DO 5KM</t>
  </si>
  <si>
    <t>vykopávka zeminy pro zpětné zásypy z meziskládky</t>
  </si>
  <si>
    <t>zemina pro zpětné zásypy 2,0 = 2,000 [A]_x000D_
Celkové množství = 2,000</t>
  </si>
  <si>
    <t>12960</t>
  </si>
  <si>
    <t>ČIŠTĚNÍ VODOTEČÍ A MELIORAČ KANÁLŮ OD NÁNOSŮ</t>
  </si>
  <si>
    <t>čištění koryta vodoteče v délce 100m_x000D_
vč. odvozu a uložení_x000D_
předp. odpad bez obsahu nebezpečných látek_x000D_
odhad výměry</t>
  </si>
  <si>
    <t>odhad množství nánosu 5,0 = 5,000 [A]_x000D_
Celkové množství = 5,000</t>
  </si>
  <si>
    <t>131834</t>
  </si>
  <si>
    <t>HLOUBENÍ JAM ZAPAŽ I NEPAŽ TŘ. II, ODVOZ DO 5KM</t>
  </si>
  <si>
    <t>výkop zeminy pro zpětné zásypy</t>
  </si>
  <si>
    <t>výkop zeminy pro zpětné zásypy 2,0 = 2,000 [A]_x000D_
Celkové množství = 2,000</t>
  </si>
  <si>
    <t>131838</t>
  </si>
  <si>
    <t>HLOUBENÍ JAM ZAPAŽ I NEPAŽ TŘ. II, ODVOZ DO 20KM</t>
  </si>
  <si>
    <t>hloubení jam a rýh_x000D_
vč. odvozu na skládku a meziskládku</t>
  </si>
  <si>
    <t>výkop pro odláždění 15,24*(0,20+0,15) = 5,334 [C]_x000D_
výkop pro odláždění koryta 87,50*0,60 = 52,500 [D]_x000D_
výkopy pro prahy a koryto 26,68 = 26,680 [A]_x000D_
výkop pro prahy ve svazích 4,16 = 4,160 [B]_x000D_
výkop pro kamennou rovnaninu 39,0*0,50 = 19,500 [E]_x000D_
odpočet zeminy pro zpětné zásypy viz pol. 131834 -2,0 = -2,000 [F]_x000D_
Celkové množství = 106,174</t>
  </si>
  <si>
    <t>17120</t>
  </si>
  <si>
    <t>ULOŽENÍ SYPANINY DO NÁSYPŮ A NA SKLÁDKY BEZ ZHUTNĚNÍ</t>
  </si>
  <si>
    <t>uložení výkopku na skládku a meziskládku</t>
  </si>
  <si>
    <t>dle pol. 13183 106,174 = 106,174 [A]_x000D_
dle pol. 131834 2,0 = 2,000 [B]_x000D_
Celkové množství = 108,174</t>
  </si>
  <si>
    <t>17411</t>
  </si>
  <si>
    <t>ZÁSYP JAM A RÝH ZEMINOU SE ZHUTNĚNÍM</t>
  </si>
  <si>
    <t>zpětný zásyp vykopanou zeminou</t>
  </si>
  <si>
    <t>dosypání podél dlažby 2,0 = 2,000 [A]_x000D_
Celkové množství = 2,000</t>
  </si>
  <si>
    <t>1848101R</t>
  </si>
  <si>
    <t>OCHRANA STROMŮ GEOTEXTÍLIÍ - ODSTRANĚNÍ</t>
  </si>
  <si>
    <t>odstranení stávající ochrany stromů geotextílií_x000D_
vč. odvozu a uložení na skládku, skládkovné</t>
  </si>
  <si>
    <t>2</t>
  </si>
  <si>
    <t>Základy</t>
  </si>
  <si>
    <t>28539201R</t>
  </si>
  <si>
    <t>OPRAVA KOTVENÍ DILATAČNÍCH PLECHŮ - PŘEKOTVENÍ PLECHŮ PŘES DILATAČNÍ SPÁRY</t>
  </si>
  <si>
    <t>překotvení plehců přes dilatační spáry chodníkových říms_x000D_
stávající plechy, převrtání a doplnění nerezových kotev_x000D_
vč. těsnění TPT_x000D_
vykázáno na počet překotvovaných krycích plechů</t>
  </si>
  <si>
    <t>4 = 4,000 [A]_x000D_
Celkové množství = 4,000</t>
  </si>
  <si>
    <t>4</t>
  </si>
  <si>
    <t>Vodorovné konstrukce</t>
  </si>
  <si>
    <t>45131A</t>
  </si>
  <si>
    <t>PODKLADNÍ A VÝPLŇOVÉ VRSTVY Z PROSTÉHO BETONU C20/25</t>
  </si>
  <si>
    <t>lože po dlažbu beton C20/25</t>
  </si>
  <si>
    <t>lože pro pol. 465512, tl.0,15m- sklon koef.1,20 3,048/0,20*0,15 = 2,286 [A]_x000D_
Celkové množství = 2,286</t>
  </si>
  <si>
    <t>46321</t>
  </si>
  <si>
    <t>ROVNANINA Z LOMOVÉHO KAMENE</t>
  </si>
  <si>
    <t>kamenná rovnanina</t>
  </si>
  <si>
    <t>kamenná rovnanina 39,0*0,50 = 19,500 [A]_x000D_
Celkové množství = 19,500</t>
  </si>
  <si>
    <t>465511</t>
  </si>
  <si>
    <t>DLAŽBY Z LOMOVÉHO KAMENE NA SUCHO</t>
  </si>
  <si>
    <t>dlažba uložená do koryta</t>
  </si>
  <si>
    <t>dláždění koryta - tl. 0,60m 87,50*0,60 = 52,500 [A]_x000D_
Celkové množství = 52,500</t>
  </si>
  <si>
    <t>465512</t>
  </si>
  <si>
    <t>DLAŽBY Z LOMOVÉHO KAMENE NA MC</t>
  </si>
  <si>
    <t>regulační káměn tl. 0,20m_x000D_
do lože</t>
  </si>
  <si>
    <t>regulační kámen tl. 0,20m - sklon koef.1,20 1,20*(4,20+2,5+6,0)*0,20 = 3,048 [A]_x000D_
Celkové množství = 3,048</t>
  </si>
  <si>
    <t>467315</t>
  </si>
  <si>
    <t>STUPNĚ A PRAHY VODNÍCH KORYT Z PROSTÉHO BETONU C30/37</t>
  </si>
  <si>
    <t>betonové prahy z betonu C30/37</t>
  </si>
  <si>
    <t>patní prahy a koryto 0,8*0,5*(2*29+3,6+5,1) = 26,680 [A]_x000D_
prahy ve svazich 0,8*0,5*(1,2*7+2*1) = 4,160 [B]_x000D_
Celkové množství = 30,840</t>
  </si>
  <si>
    <t>6</t>
  </si>
  <si>
    <t>Úpravy povrchů, podlahy, výplně otvorů</t>
  </si>
  <si>
    <t>626111</t>
  </si>
  <si>
    <t>REPROFILACE PODHLEDŮ, SVISLÝCH PLOCH SANAČNÍ MALTOU JEDNOVRST TL 10MM</t>
  </si>
  <si>
    <t>odhad výměry - 50% pol. 938544</t>
  </si>
  <si>
    <t>odhad výměry - 50% pol. 938544 0,50*6,0 = 3,000 [A]_x000D_
Celkové množství = 3,000</t>
  </si>
  <si>
    <t>626113</t>
  </si>
  <si>
    <t>REPROFILACE PODHLEDŮ, SVISLÝCH PLOCH SANAČNÍ MALTOU JEDNOVRST TL 30MM</t>
  </si>
  <si>
    <t>626410R</t>
  </si>
  <si>
    <t>SANACE PO CHYBNĚ OSAZENÉM ZÁBRADLÍ</t>
  </si>
  <si>
    <t>sanace po chybně osazené zábradlí_x000D_
očištění ponechaných kotev  + nátěr_x000D_
podrobně dle TZ_x000D_
vykázáno kpl</t>
  </si>
  <si>
    <t>62663</t>
  </si>
  <si>
    <t>INJEKTÁŽ TRHLIN SILOVĚ SPOJUJÍCÍ</t>
  </si>
  <si>
    <t>M</t>
  </si>
  <si>
    <t>tlaková inketáž lokálních trhlin ve spodní stavbě_x000D_
odhad výměry</t>
  </si>
  <si>
    <t>odhad výměry 5,0 = 5,000 [A]_x000D_
Celkové množství = 5,000</t>
  </si>
  <si>
    <t>B</t>
  </si>
  <si>
    <t>tlaková inketáž lokálních trhlin na rozhraní nk a římsy
odhad výměry</t>
  </si>
  <si>
    <t>9</t>
  </si>
  <si>
    <t>Ostatní konstrukce a práce</t>
  </si>
  <si>
    <t>938541</t>
  </si>
  <si>
    <t>OČIŠTĚNÍ BETON KONSTR OTRYSKÁNÍM TLAK VODOU DO 200 BARŮ</t>
  </si>
  <si>
    <t>porovnatelná pol. - mechanické předčištění_x000D_
podhled nk_x000D_
vč. zachycení odpadů a skládkovného_x000D_
odhad výměry</t>
  </si>
  <si>
    <t>spodní povrch nk - odhad výměry 6 = 6,000 [A]_x000D_
Celkové množství = 6,000</t>
  </si>
  <si>
    <t>938544</t>
  </si>
  <si>
    <t>OČIŠTĚNÍ BETON KONSTR OTRYSKÁNÍM TLAK VODOU PŘES 1000 BARŮ</t>
  </si>
  <si>
    <t>podhled nk_x000D_
vč. zachycení odpadů a skládkovného_x000D_
odhad výměry_x000D_
vč. stanovení optimálního tlaku na referenční ploše</t>
  </si>
  <si>
    <t>9668420R</t>
  </si>
  <si>
    <t>ODSTRANĚNÍ OPLOCENÍ Z DRÁT PLETIVA vč. dopravy</t>
  </si>
  <si>
    <t>odstranění stávající ochranné plotové konstrukce_x000D_
vč. odvozu a uložení na místo určení KSÚS 20km od místa stavby</t>
  </si>
  <si>
    <t>oplocení 52,0 = 52,000 [A]_x000D_
Celkové množství = 52,000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</si>
</sst>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4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</cellXfs>
  <cellStyles count="14">
    <cellStyle name="NadpisRekapitulaceSoupisPraciStyle" xfId="2"/>
    <cellStyle name="NadpisStrukturyStyle" xfId="8"/>
    <cellStyle name="NadpisySloupcuStyle" xfId="4"/>
    <cellStyle name="NormalBoldLeftStyle" xfId="5"/>
    <cellStyle name="NormalBoldRightStyle" xfId="6"/>
    <cellStyle name="NormalBoldStyle" xfId="10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7"/>
    <cellStyle name="StavebniDilStyle" xfId="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workbookViewId="0"/>
  </sheetViews>
  <sheetFormatPr defaultRowHeight="14.6" x14ac:dyDescent="0.4"/>
  <cols>
    <col min="1" max="1" width="7.15234375" bestFit="1" customWidth="1"/>
    <col min="2" max="2" width="122.07421875" customWidth="1"/>
    <col min="3" max="5" width="18.3046875" customWidth="1"/>
  </cols>
  <sheetData>
    <row r="1" spans="1:5" x14ac:dyDescent="0.4">
      <c r="A1" s="1" t="s">
        <v>0</v>
      </c>
      <c r="B1" s="2" t="s">
        <v>1</v>
      </c>
      <c r="C1" s="3"/>
      <c r="D1" s="3"/>
      <c r="E1" s="3"/>
    </row>
    <row r="2" spans="1:5" x14ac:dyDescent="0.4">
      <c r="A2" s="1"/>
      <c r="B2" s="46" t="s">
        <v>2</v>
      </c>
      <c r="C2" s="3"/>
      <c r="D2" s="3"/>
      <c r="E2" s="3"/>
    </row>
    <row r="3" spans="1:5" x14ac:dyDescent="0.4">
      <c r="A3" s="3"/>
      <c r="B3" s="47"/>
      <c r="C3" s="3"/>
      <c r="D3" s="3"/>
      <c r="E3" s="3"/>
    </row>
    <row r="4" spans="1:5" x14ac:dyDescent="0.4">
      <c r="A4" s="3"/>
      <c r="B4" s="46" t="s">
        <v>3</v>
      </c>
      <c r="C4" s="47"/>
      <c r="D4" s="47"/>
      <c r="E4" s="47"/>
    </row>
    <row r="5" spans="1:5" x14ac:dyDescent="0.4">
      <c r="A5" s="3"/>
      <c r="B5" s="3"/>
      <c r="C5" s="3"/>
      <c r="D5" s="3"/>
      <c r="E5" s="3"/>
    </row>
    <row r="6" spans="1:5" x14ac:dyDescent="0.4">
      <c r="A6" s="3"/>
      <c r="B6" s="4" t="s">
        <v>4</v>
      </c>
      <c r="C6" s="5">
        <f>SUM(C10:C11)</f>
        <v>0</v>
      </c>
      <c r="D6" s="3"/>
      <c r="E6" s="3"/>
    </row>
    <row r="7" spans="1:5" x14ac:dyDescent="0.4">
      <c r="A7" s="3"/>
      <c r="B7" s="4" t="s">
        <v>5</v>
      </c>
      <c r="C7" s="5">
        <f>SUM(E10:E11)</f>
        <v>0</v>
      </c>
      <c r="D7" s="3"/>
      <c r="E7" s="3"/>
    </row>
    <row r="8" spans="1:5" x14ac:dyDescent="0.4">
      <c r="A8" s="3"/>
      <c r="B8" s="3"/>
      <c r="C8" s="3"/>
      <c r="D8" s="3"/>
      <c r="E8" s="3"/>
    </row>
    <row r="9" spans="1:5" x14ac:dyDescent="0.4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4">
      <c r="A10" s="7" t="s">
        <v>11</v>
      </c>
      <c r="B10" s="7" t="s">
        <v>12</v>
      </c>
      <c r="C10" s="8">
        <f>'SO 000SO 000'!I3</f>
        <v>0</v>
      </c>
      <c r="D10" s="8">
        <f>SUMIFS('SO 000SO 000'!O:O,'SO 000SO 000'!A:A,"P")</f>
        <v>0</v>
      </c>
      <c r="E10" s="8">
        <f>C10+D10</f>
        <v>0</v>
      </c>
    </row>
    <row r="11" spans="1:5" x14ac:dyDescent="0.4">
      <c r="A11" s="7" t="s">
        <v>13</v>
      </c>
      <c r="B11" s="7" t="s">
        <v>14</v>
      </c>
      <c r="C11" s="8">
        <f>'SO 201SO 201'!I3</f>
        <v>0</v>
      </c>
      <c r="D11" s="8">
        <f>SUMIFS('SO 201SO 201'!O:O,'SO 201SO 201'!A:A,"P")</f>
        <v>0</v>
      </c>
      <c r="E11" s="8">
        <f>C11+D11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opLeftCell="B1" workbookViewId="0"/>
  </sheetViews>
  <sheetFormatPr defaultRowHeight="14.6" x14ac:dyDescent="0.4"/>
  <cols>
    <col min="1" max="1" width="9.23046875" hidden="1"/>
    <col min="2" max="2" width="15.23046875" customWidth="1"/>
    <col min="3" max="3" width="9.15234375" customWidth="1"/>
    <col min="4" max="4" width="12.23046875" customWidth="1"/>
    <col min="5" max="5" width="61.07421875" customWidth="1"/>
    <col min="6" max="6" width="12.23046875" customWidth="1"/>
    <col min="7" max="9" width="15.23046875" customWidth="1"/>
    <col min="10" max="10" width="17.23046875" bestFit="1" customWidth="1"/>
    <col min="15" max="16" width="9.23046875" hidden="1"/>
  </cols>
  <sheetData>
    <row r="1" spans="1:16" x14ac:dyDescent="0.4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149999999999999" x14ac:dyDescent="0.4">
      <c r="A2" s="1"/>
      <c r="B2" s="13"/>
      <c r="C2" s="14"/>
      <c r="D2" s="14"/>
      <c r="E2" s="15" t="s">
        <v>15</v>
      </c>
      <c r="F2" s="14"/>
      <c r="G2" s="14"/>
      <c r="H2" s="14"/>
      <c r="I2" s="14"/>
      <c r="J2" s="16"/>
    </row>
    <row r="3" spans="1:16" x14ac:dyDescent="0.4">
      <c r="A3" s="3" t="s">
        <v>16</v>
      </c>
      <c r="B3" s="17" t="s">
        <v>17</v>
      </c>
      <c r="C3" s="50" t="s">
        <v>18</v>
      </c>
      <c r="D3" s="51"/>
      <c r="E3" s="18" t="s">
        <v>19</v>
      </c>
      <c r="F3" s="14"/>
      <c r="G3" s="14"/>
      <c r="H3" s="19" t="s">
        <v>11</v>
      </c>
      <c r="I3" s="20">
        <f>SUMIFS(I9:I42,A9:A42,"SD")</f>
        <v>0</v>
      </c>
      <c r="J3" s="16"/>
      <c r="O3">
        <v>0</v>
      </c>
      <c r="P3">
        <v>2</v>
      </c>
    </row>
    <row r="4" spans="1:16" x14ac:dyDescent="0.4">
      <c r="A4" s="3" t="s">
        <v>20</v>
      </c>
      <c r="B4" s="17" t="s">
        <v>21</v>
      </c>
      <c r="C4" s="50" t="s">
        <v>11</v>
      </c>
      <c r="D4" s="51"/>
      <c r="E4" s="18" t="s">
        <v>12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4">
      <c r="A5" s="3" t="s">
        <v>22</v>
      </c>
      <c r="B5" s="17" t="s">
        <v>23</v>
      </c>
      <c r="C5" s="50" t="s">
        <v>11</v>
      </c>
      <c r="D5" s="51"/>
      <c r="E5" s="18" t="s">
        <v>12</v>
      </c>
      <c r="F5" s="14"/>
      <c r="G5" s="14"/>
      <c r="H5" s="14"/>
      <c r="I5" s="14"/>
      <c r="J5" s="16"/>
      <c r="O5">
        <v>0.21</v>
      </c>
    </row>
    <row r="6" spans="1:16" x14ac:dyDescent="0.4">
      <c r="A6" s="52" t="s">
        <v>24</v>
      </c>
      <c r="B6" s="53" t="s">
        <v>25</v>
      </c>
      <c r="C6" s="48" t="s">
        <v>26</v>
      </c>
      <c r="D6" s="48" t="s">
        <v>27</v>
      </c>
      <c r="E6" s="48" t="s">
        <v>28</v>
      </c>
      <c r="F6" s="48" t="s">
        <v>29</v>
      </c>
      <c r="G6" s="48" t="s">
        <v>30</v>
      </c>
      <c r="H6" s="48" t="s">
        <v>31</v>
      </c>
      <c r="I6" s="48"/>
      <c r="J6" s="49" t="s">
        <v>32</v>
      </c>
    </row>
    <row r="7" spans="1:16" x14ac:dyDescent="0.4">
      <c r="A7" s="52"/>
      <c r="B7" s="53"/>
      <c r="C7" s="48"/>
      <c r="D7" s="48"/>
      <c r="E7" s="48"/>
      <c r="F7" s="48"/>
      <c r="G7" s="48"/>
      <c r="H7" s="6" t="s">
        <v>33</v>
      </c>
      <c r="I7" s="6" t="s">
        <v>34</v>
      </c>
      <c r="J7" s="49"/>
    </row>
    <row r="8" spans="1:16" x14ac:dyDescent="0.4">
      <c r="A8" s="23">
        <v>0</v>
      </c>
      <c r="B8" s="21">
        <v>1</v>
      </c>
      <c r="C8" s="24">
        <v>2</v>
      </c>
      <c r="D8" s="6">
        <v>3</v>
      </c>
      <c r="E8" s="24">
        <v>4</v>
      </c>
      <c r="F8" s="6">
        <v>5</v>
      </c>
      <c r="G8" s="6">
        <v>6</v>
      </c>
      <c r="H8" s="6">
        <v>7</v>
      </c>
      <c r="I8" s="24">
        <v>8</v>
      </c>
      <c r="J8" s="22">
        <v>9</v>
      </c>
    </row>
    <row r="9" spans="1:16" x14ac:dyDescent="0.4">
      <c r="A9" s="25" t="s">
        <v>35</v>
      </c>
      <c r="B9" s="26"/>
      <c r="C9" s="27" t="s">
        <v>36</v>
      </c>
      <c r="D9" s="28"/>
      <c r="E9" s="25" t="s">
        <v>37</v>
      </c>
      <c r="F9" s="28"/>
      <c r="G9" s="28"/>
      <c r="H9" s="28"/>
      <c r="I9" s="29">
        <f>SUMIFS(I10:I42,A10:A42,"P")</f>
        <v>0</v>
      </c>
      <c r="J9" s="30"/>
    </row>
    <row r="10" spans="1:16" x14ac:dyDescent="0.4">
      <c r="A10" s="31" t="s">
        <v>38</v>
      </c>
      <c r="B10" s="31">
        <v>1</v>
      </c>
      <c r="C10" s="32" t="s">
        <v>39</v>
      </c>
      <c r="D10" s="31" t="s">
        <v>40</v>
      </c>
      <c r="E10" s="33" t="s">
        <v>41</v>
      </c>
      <c r="F10" s="34" t="s">
        <v>42</v>
      </c>
      <c r="G10" s="35">
        <v>1</v>
      </c>
      <c r="H10" s="36">
        <v>0</v>
      </c>
      <c r="I10" s="36">
        <f>ROUND(G10*H10,P4)</f>
        <v>0</v>
      </c>
      <c r="J10" s="34" t="s">
        <v>43</v>
      </c>
      <c r="O10" s="37">
        <f>I10*0.21</f>
        <v>0</v>
      </c>
      <c r="P10">
        <v>3</v>
      </c>
    </row>
    <row r="11" spans="1:16" ht="262.3" x14ac:dyDescent="0.4">
      <c r="A11" s="31" t="s">
        <v>44</v>
      </c>
      <c r="B11" s="38"/>
      <c r="C11" s="39"/>
      <c r="D11" s="39"/>
      <c r="E11" s="33" t="s">
        <v>45</v>
      </c>
      <c r="F11" s="39"/>
      <c r="G11" s="39"/>
      <c r="H11" s="39"/>
      <c r="I11" s="39"/>
      <c r="J11" s="40"/>
    </row>
    <row r="12" spans="1:16" ht="29.15" x14ac:dyDescent="0.4">
      <c r="A12" s="31" t="s">
        <v>46</v>
      </c>
      <c r="B12" s="38"/>
      <c r="C12" s="39"/>
      <c r="D12" s="39"/>
      <c r="E12" s="41" t="s">
        <v>47</v>
      </c>
      <c r="F12" s="39"/>
      <c r="G12" s="39"/>
      <c r="H12" s="39"/>
      <c r="I12" s="39"/>
      <c r="J12" s="40"/>
    </row>
    <row r="13" spans="1:16" x14ac:dyDescent="0.4">
      <c r="A13" s="31" t="s">
        <v>38</v>
      </c>
      <c r="B13" s="31">
        <v>2</v>
      </c>
      <c r="C13" s="32" t="s">
        <v>48</v>
      </c>
      <c r="D13" s="31" t="s">
        <v>40</v>
      </c>
      <c r="E13" s="33" t="s">
        <v>49</v>
      </c>
      <c r="F13" s="34" t="s">
        <v>42</v>
      </c>
      <c r="G13" s="35">
        <v>1</v>
      </c>
      <c r="H13" s="36">
        <v>0</v>
      </c>
      <c r="I13" s="36">
        <f>ROUND(G13*H13,P4)</f>
        <v>0</v>
      </c>
      <c r="J13" s="34" t="s">
        <v>43</v>
      </c>
      <c r="O13" s="37">
        <f>I13*0.21</f>
        <v>0</v>
      </c>
      <c r="P13">
        <v>3</v>
      </c>
    </row>
    <row r="14" spans="1:16" x14ac:dyDescent="0.4">
      <c r="A14" s="31" t="s">
        <v>44</v>
      </c>
      <c r="B14" s="38"/>
      <c r="C14" s="39"/>
      <c r="D14" s="39"/>
      <c r="E14" s="33" t="s">
        <v>50</v>
      </c>
      <c r="F14" s="39"/>
      <c r="G14" s="39"/>
      <c r="H14" s="39"/>
      <c r="I14" s="39"/>
      <c r="J14" s="40"/>
    </row>
    <row r="15" spans="1:16" ht="29.15" x14ac:dyDescent="0.4">
      <c r="A15" s="31" t="s">
        <v>46</v>
      </c>
      <c r="B15" s="38"/>
      <c r="C15" s="39"/>
      <c r="D15" s="39"/>
      <c r="E15" s="41" t="s">
        <v>47</v>
      </c>
      <c r="F15" s="39"/>
      <c r="G15" s="39"/>
      <c r="H15" s="39"/>
      <c r="I15" s="39"/>
      <c r="J15" s="40"/>
    </row>
    <row r="16" spans="1:16" x14ac:dyDescent="0.4">
      <c r="A16" s="31" t="s">
        <v>38</v>
      </c>
      <c r="B16" s="31">
        <v>3</v>
      </c>
      <c r="C16" s="32" t="s">
        <v>51</v>
      </c>
      <c r="D16" s="31" t="s">
        <v>52</v>
      </c>
      <c r="E16" s="33" t="s">
        <v>53</v>
      </c>
      <c r="F16" s="34" t="s">
        <v>54</v>
      </c>
      <c r="G16" s="35">
        <v>1</v>
      </c>
      <c r="H16" s="36">
        <v>0</v>
      </c>
      <c r="I16" s="36">
        <f>ROUND(G16*H16,P4)</f>
        <v>0</v>
      </c>
      <c r="J16" s="34" t="s">
        <v>43</v>
      </c>
      <c r="O16" s="37">
        <f>I16*0.21</f>
        <v>0</v>
      </c>
      <c r="P16">
        <v>3</v>
      </c>
    </row>
    <row r="17" spans="1:16" ht="29.15" x14ac:dyDescent="0.4">
      <c r="A17" s="31" t="s">
        <v>44</v>
      </c>
      <c r="B17" s="38"/>
      <c r="C17" s="39"/>
      <c r="D17" s="39"/>
      <c r="E17" s="33" t="s">
        <v>55</v>
      </c>
      <c r="F17" s="39"/>
      <c r="G17" s="39"/>
      <c r="H17" s="39"/>
      <c r="I17" s="39"/>
      <c r="J17" s="40"/>
    </row>
    <row r="18" spans="1:16" ht="29.15" x14ac:dyDescent="0.4">
      <c r="A18" s="31" t="s">
        <v>46</v>
      </c>
      <c r="B18" s="38"/>
      <c r="C18" s="39"/>
      <c r="D18" s="39"/>
      <c r="E18" s="41" t="s">
        <v>47</v>
      </c>
      <c r="F18" s="39"/>
      <c r="G18" s="39"/>
      <c r="H18" s="39"/>
      <c r="I18" s="39"/>
      <c r="J18" s="40"/>
    </row>
    <row r="19" spans="1:16" x14ac:dyDescent="0.4">
      <c r="A19" s="31" t="s">
        <v>38</v>
      </c>
      <c r="B19" s="31">
        <v>4</v>
      </c>
      <c r="C19" s="32" t="s">
        <v>56</v>
      </c>
      <c r="D19" s="31" t="s">
        <v>52</v>
      </c>
      <c r="E19" s="33" t="s">
        <v>57</v>
      </c>
      <c r="F19" s="34" t="s">
        <v>42</v>
      </c>
      <c r="G19" s="35">
        <v>1</v>
      </c>
      <c r="H19" s="36">
        <v>0</v>
      </c>
      <c r="I19" s="36">
        <f>ROUND(G19*H19,P4)</f>
        <v>0</v>
      </c>
      <c r="J19" s="34" t="s">
        <v>43</v>
      </c>
      <c r="O19" s="37">
        <f>I19*0.21</f>
        <v>0</v>
      </c>
      <c r="P19">
        <v>3</v>
      </c>
    </row>
    <row r="20" spans="1:16" x14ac:dyDescent="0.4">
      <c r="A20" s="31" t="s">
        <v>44</v>
      </c>
      <c r="B20" s="38"/>
      <c r="C20" s="39"/>
      <c r="D20" s="39"/>
      <c r="E20" s="33" t="s">
        <v>58</v>
      </c>
      <c r="F20" s="39"/>
      <c r="G20" s="39"/>
      <c r="H20" s="39"/>
      <c r="I20" s="39"/>
      <c r="J20" s="40"/>
    </row>
    <row r="21" spans="1:16" ht="29.15" x14ac:dyDescent="0.4">
      <c r="A21" s="31" t="s">
        <v>46</v>
      </c>
      <c r="B21" s="38"/>
      <c r="C21" s="39"/>
      <c r="D21" s="39"/>
      <c r="E21" s="41" t="s">
        <v>47</v>
      </c>
      <c r="F21" s="39"/>
      <c r="G21" s="39"/>
      <c r="H21" s="39"/>
      <c r="I21" s="39"/>
      <c r="J21" s="40"/>
    </row>
    <row r="22" spans="1:16" x14ac:dyDescent="0.4">
      <c r="A22" s="31" t="s">
        <v>38</v>
      </c>
      <c r="B22" s="31">
        <v>5</v>
      </c>
      <c r="C22" s="32" t="s">
        <v>56</v>
      </c>
      <c r="D22" s="31" t="s">
        <v>59</v>
      </c>
      <c r="E22" s="33" t="s">
        <v>57</v>
      </c>
      <c r="F22" s="34" t="s">
        <v>42</v>
      </c>
      <c r="G22" s="35">
        <v>1</v>
      </c>
      <c r="H22" s="36">
        <v>0</v>
      </c>
      <c r="I22" s="36">
        <f>ROUND(G22*H22,P4)</f>
        <v>0</v>
      </c>
      <c r="J22" s="34" t="s">
        <v>43</v>
      </c>
      <c r="O22" s="37">
        <f>I22*0.21</f>
        <v>0</v>
      </c>
      <c r="P22">
        <v>3</v>
      </c>
    </row>
    <row r="23" spans="1:16" x14ac:dyDescent="0.4">
      <c r="A23" s="31" t="s">
        <v>44</v>
      </c>
      <c r="B23" s="38"/>
      <c r="C23" s="39"/>
      <c r="D23" s="39"/>
      <c r="E23" s="33" t="s">
        <v>60</v>
      </c>
      <c r="F23" s="39"/>
      <c r="G23" s="39"/>
      <c r="H23" s="39"/>
      <c r="I23" s="39"/>
      <c r="J23" s="40"/>
    </row>
    <row r="24" spans="1:16" ht="29.15" x14ac:dyDescent="0.4">
      <c r="A24" s="31" t="s">
        <v>46</v>
      </c>
      <c r="B24" s="38"/>
      <c r="C24" s="39"/>
      <c r="D24" s="39"/>
      <c r="E24" s="41" t="s">
        <v>47</v>
      </c>
      <c r="F24" s="39"/>
      <c r="G24" s="39"/>
      <c r="H24" s="39"/>
      <c r="I24" s="39"/>
      <c r="J24" s="40"/>
    </row>
    <row r="25" spans="1:16" x14ac:dyDescent="0.4">
      <c r="A25" s="31" t="s">
        <v>38</v>
      </c>
      <c r="B25" s="31">
        <v>6</v>
      </c>
      <c r="C25" s="32" t="s">
        <v>61</v>
      </c>
      <c r="D25" s="31" t="s">
        <v>40</v>
      </c>
      <c r="E25" s="33" t="s">
        <v>62</v>
      </c>
      <c r="F25" s="34" t="s">
        <v>54</v>
      </c>
      <c r="G25" s="35">
        <v>1</v>
      </c>
      <c r="H25" s="36">
        <v>0</v>
      </c>
      <c r="I25" s="36">
        <f>ROUND(G25*H25,P4)</f>
        <v>0</v>
      </c>
      <c r="J25" s="34" t="s">
        <v>43</v>
      </c>
      <c r="O25" s="37">
        <f>I25*0.21</f>
        <v>0</v>
      </c>
      <c r="P25">
        <v>3</v>
      </c>
    </row>
    <row r="26" spans="1:16" x14ac:dyDescent="0.4">
      <c r="A26" s="31" t="s">
        <v>44</v>
      </c>
      <c r="B26" s="38"/>
      <c r="C26" s="39"/>
      <c r="D26" s="39"/>
      <c r="E26" s="33" t="s">
        <v>63</v>
      </c>
      <c r="F26" s="39"/>
      <c r="G26" s="39"/>
      <c r="H26" s="39"/>
      <c r="I26" s="39"/>
      <c r="J26" s="40"/>
    </row>
    <row r="27" spans="1:16" ht="29.15" x14ac:dyDescent="0.4">
      <c r="A27" s="31" t="s">
        <v>46</v>
      </c>
      <c r="B27" s="38"/>
      <c r="C27" s="39"/>
      <c r="D27" s="39"/>
      <c r="E27" s="41" t="s">
        <v>47</v>
      </c>
      <c r="F27" s="39"/>
      <c r="G27" s="39"/>
      <c r="H27" s="39"/>
      <c r="I27" s="39"/>
      <c r="J27" s="40"/>
    </row>
    <row r="28" spans="1:16" ht="29.15" x14ac:dyDescent="0.4">
      <c r="A28" s="31" t="s">
        <v>38</v>
      </c>
      <c r="B28" s="31">
        <v>7</v>
      </c>
      <c r="C28" s="32" t="s">
        <v>64</v>
      </c>
      <c r="D28" s="31" t="s">
        <v>40</v>
      </c>
      <c r="E28" s="33" t="s">
        <v>65</v>
      </c>
      <c r="F28" s="34" t="s">
        <v>42</v>
      </c>
      <c r="G28" s="35">
        <v>1</v>
      </c>
      <c r="H28" s="36">
        <v>0</v>
      </c>
      <c r="I28" s="36">
        <f>ROUND(G28*H28,P4)</f>
        <v>0</v>
      </c>
      <c r="J28" s="34" t="s">
        <v>43</v>
      </c>
      <c r="O28" s="37">
        <f>I28*0.21</f>
        <v>0</v>
      </c>
      <c r="P28">
        <v>3</v>
      </c>
    </row>
    <row r="29" spans="1:16" ht="29.15" x14ac:dyDescent="0.4">
      <c r="A29" s="31" t="s">
        <v>44</v>
      </c>
      <c r="B29" s="38"/>
      <c r="C29" s="39"/>
      <c r="D29" s="39"/>
      <c r="E29" s="33" t="s">
        <v>66</v>
      </c>
      <c r="F29" s="39"/>
      <c r="G29" s="39"/>
      <c r="H29" s="39"/>
      <c r="I29" s="39"/>
      <c r="J29" s="40"/>
    </row>
    <row r="30" spans="1:16" ht="29.15" x14ac:dyDescent="0.4">
      <c r="A30" s="31" t="s">
        <v>46</v>
      </c>
      <c r="B30" s="38"/>
      <c r="C30" s="39"/>
      <c r="D30" s="39"/>
      <c r="E30" s="41" t="s">
        <v>47</v>
      </c>
      <c r="F30" s="39"/>
      <c r="G30" s="39"/>
      <c r="H30" s="39"/>
      <c r="I30" s="39"/>
      <c r="J30" s="40"/>
    </row>
    <row r="31" spans="1:16" x14ac:dyDescent="0.4">
      <c r="A31" s="31" t="s">
        <v>38</v>
      </c>
      <c r="B31" s="31">
        <v>8</v>
      </c>
      <c r="C31" s="32" t="s">
        <v>67</v>
      </c>
      <c r="D31" s="31" t="s">
        <v>40</v>
      </c>
      <c r="E31" s="33" t="s">
        <v>68</v>
      </c>
      <c r="F31" s="34" t="s">
        <v>42</v>
      </c>
      <c r="G31" s="35">
        <v>1</v>
      </c>
      <c r="H31" s="36">
        <v>0</v>
      </c>
      <c r="I31" s="36">
        <f>ROUND(G31*H31,P4)</f>
        <v>0</v>
      </c>
      <c r="J31" s="34" t="s">
        <v>43</v>
      </c>
      <c r="O31" s="37">
        <f>I31*0.21</f>
        <v>0</v>
      </c>
      <c r="P31">
        <v>3</v>
      </c>
    </row>
    <row r="32" spans="1:16" x14ac:dyDescent="0.4">
      <c r="A32" s="31" t="s">
        <v>44</v>
      </c>
      <c r="B32" s="38"/>
      <c r="C32" s="39"/>
      <c r="D32" s="39"/>
      <c r="E32" s="42" t="s">
        <v>40</v>
      </c>
      <c r="F32" s="39"/>
      <c r="G32" s="39"/>
      <c r="H32" s="39"/>
      <c r="I32" s="39"/>
      <c r="J32" s="40"/>
    </row>
    <row r="33" spans="1:16" ht="29.15" x14ac:dyDescent="0.4">
      <c r="A33" s="31" t="s">
        <v>46</v>
      </c>
      <c r="B33" s="38"/>
      <c r="C33" s="39"/>
      <c r="D33" s="39"/>
      <c r="E33" s="41" t="s">
        <v>47</v>
      </c>
      <c r="F33" s="39"/>
      <c r="G33" s="39"/>
      <c r="H33" s="39"/>
      <c r="I33" s="39"/>
      <c r="J33" s="40"/>
    </row>
    <row r="34" spans="1:16" x14ac:dyDescent="0.4">
      <c r="A34" s="31" t="s">
        <v>38</v>
      </c>
      <c r="B34" s="31">
        <v>9</v>
      </c>
      <c r="C34" s="32" t="s">
        <v>69</v>
      </c>
      <c r="D34" s="31" t="s">
        <v>40</v>
      </c>
      <c r="E34" s="33" t="s">
        <v>70</v>
      </c>
      <c r="F34" s="34" t="s">
        <v>54</v>
      </c>
      <c r="G34" s="35">
        <v>1</v>
      </c>
      <c r="H34" s="36">
        <v>0</v>
      </c>
      <c r="I34" s="36">
        <f>ROUND(G34*H34,P4)</f>
        <v>0</v>
      </c>
      <c r="J34" s="34" t="s">
        <v>43</v>
      </c>
      <c r="O34" s="37">
        <f>I34*0.21</f>
        <v>0</v>
      </c>
      <c r="P34">
        <v>3</v>
      </c>
    </row>
    <row r="35" spans="1:16" x14ac:dyDescent="0.4">
      <c r="A35" s="31" t="s">
        <v>44</v>
      </c>
      <c r="B35" s="38"/>
      <c r="C35" s="39"/>
      <c r="D35" s="39"/>
      <c r="E35" s="33" t="s">
        <v>71</v>
      </c>
      <c r="F35" s="39"/>
      <c r="G35" s="39"/>
      <c r="H35" s="39"/>
      <c r="I35" s="39"/>
      <c r="J35" s="40"/>
    </row>
    <row r="36" spans="1:16" ht="29.15" x14ac:dyDescent="0.4">
      <c r="A36" s="31" t="s">
        <v>46</v>
      </c>
      <c r="B36" s="38"/>
      <c r="C36" s="39"/>
      <c r="D36" s="39"/>
      <c r="E36" s="41" t="s">
        <v>47</v>
      </c>
      <c r="F36" s="39"/>
      <c r="G36" s="39"/>
      <c r="H36" s="39"/>
      <c r="I36" s="39"/>
      <c r="J36" s="40"/>
    </row>
    <row r="37" spans="1:16" x14ac:dyDescent="0.4">
      <c r="A37" s="31" t="s">
        <v>38</v>
      </c>
      <c r="B37" s="31">
        <v>10</v>
      </c>
      <c r="C37" s="32" t="s">
        <v>72</v>
      </c>
      <c r="D37" s="31" t="s">
        <v>40</v>
      </c>
      <c r="E37" s="33" t="s">
        <v>73</v>
      </c>
      <c r="F37" s="34" t="s">
        <v>42</v>
      </c>
      <c r="G37" s="35">
        <v>1</v>
      </c>
      <c r="H37" s="36">
        <v>0</v>
      </c>
      <c r="I37" s="36">
        <f>ROUND(G37*H37,P4)</f>
        <v>0</v>
      </c>
      <c r="J37" s="34" t="s">
        <v>43</v>
      </c>
      <c r="O37" s="37">
        <f>I37*0.21</f>
        <v>0</v>
      </c>
      <c r="P37">
        <v>3</v>
      </c>
    </row>
    <row r="38" spans="1:16" ht="145.75" x14ac:dyDescent="0.4">
      <c r="A38" s="31" t="s">
        <v>44</v>
      </c>
      <c r="B38" s="38"/>
      <c r="C38" s="39"/>
      <c r="D38" s="39"/>
      <c r="E38" s="33" t="s">
        <v>74</v>
      </c>
      <c r="F38" s="39"/>
      <c r="G38" s="39"/>
      <c r="H38" s="39"/>
      <c r="I38" s="39"/>
      <c r="J38" s="40"/>
    </row>
    <row r="39" spans="1:16" ht="29.15" x14ac:dyDescent="0.4">
      <c r="A39" s="31" t="s">
        <v>46</v>
      </c>
      <c r="B39" s="38"/>
      <c r="C39" s="39"/>
      <c r="D39" s="39"/>
      <c r="E39" s="41" t="s">
        <v>47</v>
      </c>
      <c r="F39" s="39"/>
      <c r="G39" s="39"/>
      <c r="H39" s="39"/>
      <c r="I39" s="39"/>
      <c r="J39" s="40"/>
    </row>
    <row r="40" spans="1:16" x14ac:dyDescent="0.4">
      <c r="A40" s="31" t="s">
        <v>38</v>
      </c>
      <c r="B40" s="31">
        <v>11</v>
      </c>
      <c r="C40" s="32" t="s">
        <v>75</v>
      </c>
      <c r="D40" s="31" t="s">
        <v>40</v>
      </c>
      <c r="E40" s="33" t="s">
        <v>76</v>
      </c>
      <c r="F40" s="34" t="s">
        <v>42</v>
      </c>
      <c r="G40" s="35">
        <v>1</v>
      </c>
      <c r="H40" s="36">
        <v>0</v>
      </c>
      <c r="I40" s="36">
        <f>ROUND(G40*H40,P4)</f>
        <v>0</v>
      </c>
      <c r="J40" s="34" t="s">
        <v>77</v>
      </c>
      <c r="O40" s="37">
        <f>I40*0.21</f>
        <v>0</v>
      </c>
      <c r="P40">
        <v>3</v>
      </c>
    </row>
    <row r="41" spans="1:16" ht="58.3" x14ac:dyDescent="0.4">
      <c r="A41" s="31" t="s">
        <v>44</v>
      </c>
      <c r="B41" s="38"/>
      <c r="C41" s="39"/>
      <c r="D41" s="39"/>
      <c r="E41" s="33" t="s">
        <v>78</v>
      </c>
      <c r="F41" s="39"/>
      <c r="G41" s="39"/>
      <c r="H41" s="39"/>
      <c r="I41" s="39"/>
      <c r="J41" s="40"/>
    </row>
    <row r="42" spans="1:16" ht="29.15" x14ac:dyDescent="0.4">
      <c r="A42" s="31" t="s">
        <v>46</v>
      </c>
      <c r="B42" s="43"/>
      <c r="C42" s="44"/>
      <c r="D42" s="44"/>
      <c r="E42" s="41" t="s">
        <v>47</v>
      </c>
      <c r="F42" s="44"/>
      <c r="G42" s="44"/>
      <c r="H42" s="44"/>
      <c r="I42" s="44"/>
      <c r="J42" s="45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topLeftCell="B1" workbookViewId="0"/>
  </sheetViews>
  <sheetFormatPr defaultRowHeight="14.6" x14ac:dyDescent="0.4"/>
  <cols>
    <col min="1" max="1" width="9.23046875" hidden="1"/>
    <col min="2" max="2" width="15.23046875" customWidth="1"/>
    <col min="3" max="3" width="9.15234375" customWidth="1"/>
    <col min="4" max="4" width="12.23046875" customWidth="1"/>
    <col min="5" max="5" width="61.07421875" customWidth="1"/>
    <col min="6" max="6" width="12.23046875" customWidth="1"/>
    <col min="7" max="9" width="15.23046875" customWidth="1"/>
    <col min="10" max="10" width="17.23046875" bestFit="1" customWidth="1"/>
    <col min="15" max="16" width="9.23046875" hidden="1"/>
  </cols>
  <sheetData>
    <row r="1" spans="1:16" x14ac:dyDescent="0.4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149999999999999" x14ac:dyDescent="0.4">
      <c r="A2" s="1"/>
      <c r="B2" s="13"/>
      <c r="C2" s="14"/>
      <c r="D2" s="14"/>
      <c r="E2" s="15" t="s">
        <v>15</v>
      </c>
      <c r="F2" s="14"/>
      <c r="G2" s="14"/>
      <c r="H2" s="14"/>
      <c r="I2" s="14"/>
      <c r="J2" s="16"/>
    </row>
    <row r="3" spans="1:16" x14ac:dyDescent="0.4">
      <c r="A3" s="3" t="s">
        <v>16</v>
      </c>
      <c r="B3" s="17" t="s">
        <v>17</v>
      </c>
      <c r="C3" s="50" t="s">
        <v>18</v>
      </c>
      <c r="D3" s="51"/>
      <c r="E3" s="18" t="s">
        <v>19</v>
      </c>
      <c r="F3" s="14"/>
      <c r="G3" s="14"/>
      <c r="H3" s="19" t="s">
        <v>13</v>
      </c>
      <c r="I3" s="20">
        <f>SUMIFS(I9:I92,A9:A92,"SD")</f>
        <v>0</v>
      </c>
      <c r="J3" s="16"/>
      <c r="O3">
        <v>0</v>
      </c>
      <c r="P3">
        <v>2</v>
      </c>
    </row>
    <row r="4" spans="1:16" x14ac:dyDescent="0.4">
      <c r="A4" s="3" t="s">
        <v>20</v>
      </c>
      <c r="B4" s="17" t="s">
        <v>21</v>
      </c>
      <c r="C4" s="50" t="s">
        <v>13</v>
      </c>
      <c r="D4" s="51"/>
      <c r="E4" s="18" t="s">
        <v>14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4">
      <c r="A5" s="3" t="s">
        <v>22</v>
      </c>
      <c r="B5" s="17" t="s">
        <v>23</v>
      </c>
      <c r="C5" s="50" t="s">
        <v>13</v>
      </c>
      <c r="D5" s="51"/>
      <c r="E5" s="18" t="s">
        <v>14</v>
      </c>
      <c r="F5" s="14"/>
      <c r="G5" s="14"/>
      <c r="H5" s="14"/>
      <c r="I5" s="14"/>
      <c r="J5" s="16"/>
      <c r="O5">
        <v>0.21</v>
      </c>
    </row>
    <row r="6" spans="1:16" x14ac:dyDescent="0.4">
      <c r="A6" s="52" t="s">
        <v>24</v>
      </c>
      <c r="B6" s="53" t="s">
        <v>25</v>
      </c>
      <c r="C6" s="48" t="s">
        <v>26</v>
      </c>
      <c r="D6" s="48" t="s">
        <v>27</v>
      </c>
      <c r="E6" s="48" t="s">
        <v>28</v>
      </c>
      <c r="F6" s="48" t="s">
        <v>29</v>
      </c>
      <c r="G6" s="48" t="s">
        <v>30</v>
      </c>
      <c r="H6" s="48" t="s">
        <v>31</v>
      </c>
      <c r="I6" s="48"/>
      <c r="J6" s="49" t="s">
        <v>32</v>
      </c>
    </row>
    <row r="7" spans="1:16" x14ac:dyDescent="0.4">
      <c r="A7" s="52"/>
      <c r="B7" s="53"/>
      <c r="C7" s="48"/>
      <c r="D7" s="48"/>
      <c r="E7" s="48"/>
      <c r="F7" s="48"/>
      <c r="G7" s="48"/>
      <c r="H7" s="6" t="s">
        <v>33</v>
      </c>
      <c r="I7" s="6" t="s">
        <v>34</v>
      </c>
      <c r="J7" s="49"/>
    </row>
    <row r="8" spans="1:16" x14ac:dyDescent="0.4">
      <c r="A8" s="23">
        <v>0</v>
      </c>
      <c r="B8" s="21">
        <v>1</v>
      </c>
      <c r="C8" s="24">
        <v>2</v>
      </c>
      <c r="D8" s="6">
        <v>3</v>
      </c>
      <c r="E8" s="24">
        <v>4</v>
      </c>
      <c r="F8" s="6">
        <v>5</v>
      </c>
      <c r="G8" s="6">
        <v>6</v>
      </c>
      <c r="H8" s="6">
        <v>7</v>
      </c>
      <c r="I8" s="24">
        <v>8</v>
      </c>
      <c r="J8" s="22">
        <v>9</v>
      </c>
    </row>
    <row r="9" spans="1:16" x14ac:dyDescent="0.4">
      <c r="A9" s="25" t="s">
        <v>35</v>
      </c>
      <c r="B9" s="26"/>
      <c r="C9" s="27" t="s">
        <v>36</v>
      </c>
      <c r="D9" s="28"/>
      <c r="E9" s="25" t="s">
        <v>37</v>
      </c>
      <c r="F9" s="28"/>
      <c r="G9" s="28"/>
      <c r="H9" s="28"/>
      <c r="I9" s="29">
        <f>SUMIFS(I10:I15,A10:A15,"P")</f>
        <v>0</v>
      </c>
      <c r="J9" s="30"/>
    </row>
    <row r="10" spans="1:16" ht="29.15" x14ac:dyDescent="0.4">
      <c r="A10" s="31" t="s">
        <v>38</v>
      </c>
      <c r="B10" s="31">
        <v>1</v>
      </c>
      <c r="C10" s="32" t="s">
        <v>79</v>
      </c>
      <c r="D10" s="31" t="s">
        <v>40</v>
      </c>
      <c r="E10" s="33" t="s">
        <v>80</v>
      </c>
      <c r="F10" s="34" t="s">
        <v>81</v>
      </c>
      <c r="G10" s="35">
        <v>222.34800000000001</v>
      </c>
      <c r="H10" s="36">
        <v>0</v>
      </c>
      <c r="I10" s="36">
        <f>ROUND(G10*H10,P4)</f>
        <v>0</v>
      </c>
      <c r="J10" s="34" t="s">
        <v>43</v>
      </c>
      <c r="O10" s="37">
        <f>I10*0.21</f>
        <v>0</v>
      </c>
      <c r="P10">
        <v>3</v>
      </c>
    </row>
    <row r="11" spans="1:16" ht="29.15" x14ac:dyDescent="0.4">
      <c r="A11" s="31" t="s">
        <v>44</v>
      </c>
      <c r="B11" s="38"/>
      <c r="C11" s="39"/>
      <c r="D11" s="39"/>
      <c r="E11" s="33" t="s">
        <v>82</v>
      </c>
      <c r="F11" s="39"/>
      <c r="G11" s="39"/>
      <c r="H11" s="39"/>
      <c r="I11" s="39"/>
      <c r="J11" s="40"/>
    </row>
    <row r="12" spans="1:16" ht="43.75" x14ac:dyDescent="0.4">
      <c r="A12" s="31" t="s">
        <v>46</v>
      </c>
      <c r="B12" s="38"/>
      <c r="C12" s="39"/>
      <c r="D12" s="39"/>
      <c r="E12" s="41" t="s">
        <v>83</v>
      </c>
      <c r="F12" s="39"/>
      <c r="G12" s="39"/>
      <c r="H12" s="39"/>
      <c r="I12" s="39"/>
      <c r="J12" s="40"/>
    </row>
    <row r="13" spans="1:16" x14ac:dyDescent="0.4">
      <c r="A13" s="31" t="s">
        <v>38</v>
      </c>
      <c r="B13" s="31">
        <v>2</v>
      </c>
      <c r="C13" s="32" t="s">
        <v>84</v>
      </c>
      <c r="D13" s="31" t="s">
        <v>52</v>
      </c>
      <c r="E13" s="33" t="s">
        <v>85</v>
      </c>
      <c r="F13" s="34" t="s">
        <v>42</v>
      </c>
      <c r="G13" s="35">
        <v>1</v>
      </c>
      <c r="H13" s="36">
        <v>0</v>
      </c>
      <c r="I13" s="36">
        <f>ROUND(G13*H13,P4)</f>
        <v>0</v>
      </c>
      <c r="J13" s="34" t="s">
        <v>43</v>
      </c>
      <c r="O13" s="37">
        <f>I13*0.21</f>
        <v>0</v>
      </c>
      <c r="P13">
        <v>3</v>
      </c>
    </row>
    <row r="14" spans="1:16" x14ac:dyDescent="0.4">
      <c r="A14" s="31" t="s">
        <v>44</v>
      </c>
      <c r="B14" s="38"/>
      <c r="C14" s="39"/>
      <c r="D14" s="39"/>
      <c r="E14" s="33" t="s">
        <v>86</v>
      </c>
      <c r="F14" s="39"/>
      <c r="G14" s="39"/>
      <c r="H14" s="39"/>
      <c r="I14" s="39"/>
      <c r="J14" s="40"/>
    </row>
    <row r="15" spans="1:16" ht="29.15" x14ac:dyDescent="0.4">
      <c r="A15" s="31" t="s">
        <v>46</v>
      </c>
      <c r="B15" s="38"/>
      <c r="C15" s="39"/>
      <c r="D15" s="39"/>
      <c r="E15" s="41" t="s">
        <v>47</v>
      </c>
      <c r="F15" s="39"/>
      <c r="G15" s="39"/>
      <c r="H15" s="39"/>
      <c r="I15" s="39"/>
      <c r="J15" s="40"/>
    </row>
    <row r="16" spans="1:16" x14ac:dyDescent="0.4">
      <c r="A16" s="25" t="s">
        <v>35</v>
      </c>
      <c r="B16" s="26"/>
      <c r="C16" s="27" t="s">
        <v>87</v>
      </c>
      <c r="D16" s="28"/>
      <c r="E16" s="25" t="s">
        <v>88</v>
      </c>
      <c r="F16" s="28"/>
      <c r="G16" s="28"/>
      <c r="H16" s="28"/>
      <c r="I16" s="29">
        <f>SUMIFS(I17:I46,A17:A46,"P")</f>
        <v>0</v>
      </c>
      <c r="J16" s="30"/>
    </row>
    <row r="17" spans="1:16" x14ac:dyDescent="0.4">
      <c r="A17" s="31" t="s">
        <v>38</v>
      </c>
      <c r="B17" s="31">
        <v>3</v>
      </c>
      <c r="C17" s="32" t="s">
        <v>89</v>
      </c>
      <c r="D17" s="31" t="s">
        <v>40</v>
      </c>
      <c r="E17" s="33" t="s">
        <v>90</v>
      </c>
      <c r="F17" s="34" t="s">
        <v>91</v>
      </c>
      <c r="G17" s="35">
        <v>2</v>
      </c>
      <c r="H17" s="36">
        <v>0</v>
      </c>
      <c r="I17" s="36">
        <f>ROUND(G17*H17,P4)</f>
        <v>0</v>
      </c>
      <c r="J17" s="34" t="s">
        <v>43</v>
      </c>
      <c r="O17" s="37">
        <f>I17*0.21</f>
        <v>0</v>
      </c>
      <c r="P17">
        <v>3</v>
      </c>
    </row>
    <row r="18" spans="1:16" ht="29.15" x14ac:dyDescent="0.4">
      <c r="A18" s="31" t="s">
        <v>44</v>
      </c>
      <c r="B18" s="38"/>
      <c r="C18" s="39"/>
      <c r="D18" s="39"/>
      <c r="E18" s="33" t="s">
        <v>92</v>
      </c>
      <c r="F18" s="39"/>
      <c r="G18" s="39"/>
      <c r="H18" s="39"/>
      <c r="I18" s="39"/>
      <c r="J18" s="40"/>
    </row>
    <row r="19" spans="1:16" ht="29.15" x14ac:dyDescent="0.4">
      <c r="A19" s="31" t="s">
        <v>46</v>
      </c>
      <c r="B19" s="38"/>
      <c r="C19" s="39"/>
      <c r="D19" s="39"/>
      <c r="E19" s="41" t="s">
        <v>93</v>
      </c>
      <c r="F19" s="39"/>
      <c r="G19" s="39"/>
      <c r="H19" s="39"/>
      <c r="I19" s="39"/>
      <c r="J19" s="40"/>
    </row>
    <row r="20" spans="1:16" ht="29.15" x14ac:dyDescent="0.4">
      <c r="A20" s="31" t="s">
        <v>38</v>
      </c>
      <c r="B20" s="31">
        <v>4</v>
      </c>
      <c r="C20" s="32" t="s">
        <v>94</v>
      </c>
      <c r="D20" s="31" t="s">
        <v>40</v>
      </c>
      <c r="E20" s="33" t="s">
        <v>95</v>
      </c>
      <c r="F20" s="34" t="s">
        <v>96</v>
      </c>
      <c r="G20" s="35">
        <v>3.6</v>
      </c>
      <c r="H20" s="36">
        <v>0</v>
      </c>
      <c r="I20" s="36">
        <f>ROUND(G20*H20,P4)</f>
        <v>0</v>
      </c>
      <c r="J20" s="34" t="s">
        <v>43</v>
      </c>
      <c r="O20" s="37">
        <f>I20*0.21</f>
        <v>0</v>
      </c>
      <c r="P20">
        <v>3</v>
      </c>
    </row>
    <row r="21" spans="1:16" ht="43.75" x14ac:dyDescent="0.4">
      <c r="A21" s="31" t="s">
        <v>44</v>
      </c>
      <c r="B21" s="38"/>
      <c r="C21" s="39"/>
      <c r="D21" s="39"/>
      <c r="E21" s="33" t="s">
        <v>97</v>
      </c>
      <c r="F21" s="39"/>
      <c r="G21" s="39"/>
      <c r="H21" s="39"/>
      <c r="I21" s="39"/>
      <c r="J21" s="40"/>
    </row>
    <row r="22" spans="1:16" ht="29.15" x14ac:dyDescent="0.4">
      <c r="A22" s="31" t="s">
        <v>46</v>
      </c>
      <c r="B22" s="38"/>
      <c r="C22" s="39"/>
      <c r="D22" s="39"/>
      <c r="E22" s="41" t="s">
        <v>98</v>
      </c>
      <c r="F22" s="39"/>
      <c r="G22" s="39"/>
      <c r="H22" s="39"/>
      <c r="I22" s="39"/>
      <c r="J22" s="40"/>
    </row>
    <row r="23" spans="1:16" x14ac:dyDescent="0.4">
      <c r="A23" s="31" t="s">
        <v>38</v>
      </c>
      <c r="B23" s="31">
        <v>5</v>
      </c>
      <c r="C23" s="32" t="s">
        <v>99</v>
      </c>
      <c r="D23" s="31" t="s">
        <v>40</v>
      </c>
      <c r="E23" s="33" t="s">
        <v>100</v>
      </c>
      <c r="F23" s="34" t="s">
        <v>101</v>
      </c>
      <c r="G23" s="35">
        <v>1</v>
      </c>
      <c r="H23" s="36">
        <v>0</v>
      </c>
      <c r="I23" s="36">
        <f>ROUND(G23*H23,P4)</f>
        <v>0</v>
      </c>
      <c r="J23" s="31"/>
      <c r="O23" s="37">
        <f>I23*0.21</f>
        <v>0</v>
      </c>
      <c r="P23">
        <v>3</v>
      </c>
    </row>
    <row r="24" spans="1:16" ht="58.3" x14ac:dyDescent="0.4">
      <c r="A24" s="31" t="s">
        <v>44</v>
      </c>
      <c r="B24" s="38"/>
      <c r="C24" s="39"/>
      <c r="D24" s="39"/>
      <c r="E24" s="33" t="s">
        <v>102</v>
      </c>
      <c r="F24" s="39"/>
      <c r="G24" s="39"/>
      <c r="H24" s="39"/>
      <c r="I24" s="39"/>
      <c r="J24" s="40"/>
    </row>
    <row r="25" spans="1:16" ht="29.15" x14ac:dyDescent="0.4">
      <c r="A25" s="31" t="s">
        <v>46</v>
      </c>
      <c r="B25" s="38"/>
      <c r="C25" s="39"/>
      <c r="D25" s="39"/>
      <c r="E25" s="41" t="s">
        <v>47</v>
      </c>
      <c r="F25" s="39"/>
      <c r="G25" s="39"/>
      <c r="H25" s="39"/>
      <c r="I25" s="39"/>
      <c r="J25" s="40"/>
    </row>
    <row r="26" spans="1:16" x14ac:dyDescent="0.4">
      <c r="A26" s="31" t="s">
        <v>38</v>
      </c>
      <c r="B26" s="31">
        <v>6</v>
      </c>
      <c r="C26" s="32" t="s">
        <v>103</v>
      </c>
      <c r="D26" s="31" t="s">
        <v>40</v>
      </c>
      <c r="E26" s="33" t="s">
        <v>104</v>
      </c>
      <c r="F26" s="34" t="s">
        <v>96</v>
      </c>
      <c r="G26" s="35">
        <v>2</v>
      </c>
      <c r="H26" s="36">
        <v>0</v>
      </c>
      <c r="I26" s="36">
        <f>ROUND(G26*H26,P4)</f>
        <v>0</v>
      </c>
      <c r="J26" s="34" t="s">
        <v>43</v>
      </c>
      <c r="O26" s="37">
        <f>I26*0.21</f>
        <v>0</v>
      </c>
      <c r="P26">
        <v>3</v>
      </c>
    </row>
    <row r="27" spans="1:16" x14ac:dyDescent="0.4">
      <c r="A27" s="31" t="s">
        <v>44</v>
      </c>
      <c r="B27" s="38"/>
      <c r="C27" s="39"/>
      <c r="D27" s="39"/>
      <c r="E27" s="33" t="s">
        <v>105</v>
      </c>
      <c r="F27" s="39"/>
      <c r="G27" s="39"/>
      <c r="H27" s="39"/>
      <c r="I27" s="39"/>
      <c r="J27" s="40"/>
    </row>
    <row r="28" spans="1:16" ht="29.15" x14ac:dyDescent="0.4">
      <c r="A28" s="31" t="s">
        <v>46</v>
      </c>
      <c r="B28" s="38"/>
      <c r="C28" s="39"/>
      <c r="D28" s="39"/>
      <c r="E28" s="41" t="s">
        <v>106</v>
      </c>
      <c r="F28" s="39"/>
      <c r="G28" s="39"/>
      <c r="H28" s="39"/>
      <c r="I28" s="39"/>
      <c r="J28" s="40"/>
    </row>
    <row r="29" spans="1:16" x14ac:dyDescent="0.4">
      <c r="A29" s="31" t="s">
        <v>38</v>
      </c>
      <c r="B29" s="31">
        <v>7</v>
      </c>
      <c r="C29" s="32" t="s">
        <v>107</v>
      </c>
      <c r="D29" s="31" t="s">
        <v>40</v>
      </c>
      <c r="E29" s="33" t="s">
        <v>108</v>
      </c>
      <c r="F29" s="34" t="s">
        <v>96</v>
      </c>
      <c r="G29" s="35">
        <v>5</v>
      </c>
      <c r="H29" s="36">
        <v>0</v>
      </c>
      <c r="I29" s="36">
        <f>ROUND(G29*H29,P4)</f>
        <v>0</v>
      </c>
      <c r="J29" s="34" t="s">
        <v>43</v>
      </c>
      <c r="O29" s="37">
        <f>I29*0.21</f>
        <v>0</v>
      </c>
      <c r="P29">
        <v>3</v>
      </c>
    </row>
    <row r="30" spans="1:16" ht="58.3" x14ac:dyDescent="0.4">
      <c r="A30" s="31" t="s">
        <v>44</v>
      </c>
      <c r="B30" s="38"/>
      <c r="C30" s="39"/>
      <c r="D30" s="39"/>
      <c r="E30" s="33" t="s">
        <v>109</v>
      </c>
      <c r="F30" s="39"/>
      <c r="G30" s="39"/>
      <c r="H30" s="39"/>
      <c r="I30" s="39"/>
      <c r="J30" s="40"/>
    </row>
    <row r="31" spans="1:16" ht="29.15" x14ac:dyDescent="0.4">
      <c r="A31" s="31" t="s">
        <v>46</v>
      </c>
      <c r="B31" s="38"/>
      <c r="C31" s="39"/>
      <c r="D31" s="39"/>
      <c r="E31" s="41" t="s">
        <v>110</v>
      </c>
      <c r="F31" s="39"/>
      <c r="G31" s="39"/>
      <c r="H31" s="39"/>
      <c r="I31" s="39"/>
      <c r="J31" s="40"/>
    </row>
    <row r="32" spans="1:16" x14ac:dyDescent="0.4">
      <c r="A32" s="31" t="s">
        <v>38</v>
      </c>
      <c r="B32" s="31">
        <v>8</v>
      </c>
      <c r="C32" s="32" t="s">
        <v>111</v>
      </c>
      <c r="D32" s="31" t="s">
        <v>40</v>
      </c>
      <c r="E32" s="33" t="s">
        <v>112</v>
      </c>
      <c r="F32" s="34" t="s">
        <v>96</v>
      </c>
      <c r="G32" s="35">
        <v>2</v>
      </c>
      <c r="H32" s="36">
        <v>0</v>
      </c>
      <c r="I32" s="36">
        <f>ROUND(G32*H32,P4)</f>
        <v>0</v>
      </c>
      <c r="J32" s="34" t="s">
        <v>43</v>
      </c>
      <c r="O32" s="37">
        <f>I32*0.21</f>
        <v>0</v>
      </c>
      <c r="P32">
        <v>3</v>
      </c>
    </row>
    <row r="33" spans="1:16" x14ac:dyDescent="0.4">
      <c r="A33" s="31" t="s">
        <v>44</v>
      </c>
      <c r="B33" s="38"/>
      <c r="C33" s="39"/>
      <c r="D33" s="39"/>
      <c r="E33" s="33" t="s">
        <v>113</v>
      </c>
      <c r="F33" s="39"/>
      <c r="G33" s="39"/>
      <c r="H33" s="39"/>
      <c r="I33" s="39"/>
      <c r="J33" s="40"/>
    </row>
    <row r="34" spans="1:16" ht="29.15" x14ac:dyDescent="0.4">
      <c r="A34" s="31" t="s">
        <v>46</v>
      </c>
      <c r="B34" s="38"/>
      <c r="C34" s="39"/>
      <c r="D34" s="39"/>
      <c r="E34" s="41" t="s">
        <v>114</v>
      </c>
      <c r="F34" s="39"/>
      <c r="G34" s="39"/>
      <c r="H34" s="39"/>
      <c r="I34" s="39"/>
      <c r="J34" s="40"/>
    </row>
    <row r="35" spans="1:16" x14ac:dyDescent="0.4">
      <c r="A35" s="31" t="s">
        <v>38</v>
      </c>
      <c r="B35" s="31">
        <v>9</v>
      </c>
      <c r="C35" s="32" t="s">
        <v>115</v>
      </c>
      <c r="D35" s="31" t="s">
        <v>40</v>
      </c>
      <c r="E35" s="33" t="s">
        <v>116</v>
      </c>
      <c r="F35" s="34" t="s">
        <v>96</v>
      </c>
      <c r="G35" s="35">
        <v>106.17400000000001</v>
      </c>
      <c r="H35" s="36">
        <v>0</v>
      </c>
      <c r="I35" s="36">
        <f>ROUND(G35*H35,P4)</f>
        <v>0</v>
      </c>
      <c r="J35" s="34" t="s">
        <v>43</v>
      </c>
      <c r="O35" s="37">
        <f>I35*0.21</f>
        <v>0</v>
      </c>
      <c r="P35">
        <v>3</v>
      </c>
    </row>
    <row r="36" spans="1:16" ht="29.15" x14ac:dyDescent="0.4">
      <c r="A36" s="31" t="s">
        <v>44</v>
      </c>
      <c r="B36" s="38"/>
      <c r="C36" s="39"/>
      <c r="D36" s="39"/>
      <c r="E36" s="33" t="s">
        <v>117</v>
      </c>
      <c r="F36" s="39"/>
      <c r="G36" s="39"/>
      <c r="H36" s="39"/>
      <c r="I36" s="39"/>
      <c r="J36" s="40"/>
    </row>
    <row r="37" spans="1:16" ht="102" x14ac:dyDescent="0.4">
      <c r="A37" s="31" t="s">
        <v>46</v>
      </c>
      <c r="B37" s="38"/>
      <c r="C37" s="39"/>
      <c r="D37" s="39"/>
      <c r="E37" s="41" t="s">
        <v>118</v>
      </c>
      <c r="F37" s="39"/>
      <c r="G37" s="39"/>
      <c r="H37" s="39"/>
      <c r="I37" s="39"/>
      <c r="J37" s="40"/>
    </row>
    <row r="38" spans="1:16" x14ac:dyDescent="0.4">
      <c r="A38" s="31" t="s">
        <v>38</v>
      </c>
      <c r="B38" s="31">
        <v>10</v>
      </c>
      <c r="C38" s="32" t="s">
        <v>119</v>
      </c>
      <c r="D38" s="31" t="s">
        <v>40</v>
      </c>
      <c r="E38" s="33" t="s">
        <v>120</v>
      </c>
      <c r="F38" s="34" t="s">
        <v>96</v>
      </c>
      <c r="G38" s="35">
        <v>108.17400000000001</v>
      </c>
      <c r="H38" s="36">
        <v>0</v>
      </c>
      <c r="I38" s="36">
        <f>ROUND(G38*H38,P4)</f>
        <v>0</v>
      </c>
      <c r="J38" s="34" t="s">
        <v>43</v>
      </c>
      <c r="O38" s="37">
        <f>I38*0.21</f>
        <v>0</v>
      </c>
      <c r="P38">
        <v>3</v>
      </c>
    </row>
    <row r="39" spans="1:16" x14ac:dyDescent="0.4">
      <c r="A39" s="31" t="s">
        <v>44</v>
      </c>
      <c r="B39" s="38"/>
      <c r="C39" s="39"/>
      <c r="D39" s="39"/>
      <c r="E39" s="33" t="s">
        <v>121</v>
      </c>
      <c r="F39" s="39"/>
      <c r="G39" s="39"/>
      <c r="H39" s="39"/>
      <c r="I39" s="39"/>
      <c r="J39" s="40"/>
    </row>
    <row r="40" spans="1:16" ht="43.75" x14ac:dyDescent="0.4">
      <c r="A40" s="31" t="s">
        <v>46</v>
      </c>
      <c r="B40" s="38"/>
      <c r="C40" s="39"/>
      <c r="D40" s="39"/>
      <c r="E40" s="41" t="s">
        <v>122</v>
      </c>
      <c r="F40" s="39"/>
      <c r="G40" s="39"/>
      <c r="H40" s="39"/>
      <c r="I40" s="39"/>
      <c r="J40" s="40"/>
    </row>
    <row r="41" spans="1:16" x14ac:dyDescent="0.4">
      <c r="A41" s="31" t="s">
        <v>38</v>
      </c>
      <c r="B41" s="31">
        <v>11</v>
      </c>
      <c r="C41" s="32" t="s">
        <v>123</v>
      </c>
      <c r="D41" s="31" t="s">
        <v>40</v>
      </c>
      <c r="E41" s="33" t="s">
        <v>124</v>
      </c>
      <c r="F41" s="34" t="s">
        <v>96</v>
      </c>
      <c r="G41" s="35">
        <v>2</v>
      </c>
      <c r="H41" s="36">
        <v>0</v>
      </c>
      <c r="I41" s="36">
        <f>ROUND(G41*H41,P4)</f>
        <v>0</v>
      </c>
      <c r="J41" s="34" t="s">
        <v>43</v>
      </c>
      <c r="O41" s="37">
        <f>I41*0.21</f>
        <v>0</v>
      </c>
      <c r="P41">
        <v>3</v>
      </c>
    </row>
    <row r="42" spans="1:16" x14ac:dyDescent="0.4">
      <c r="A42" s="31" t="s">
        <v>44</v>
      </c>
      <c r="B42" s="38"/>
      <c r="C42" s="39"/>
      <c r="D42" s="39"/>
      <c r="E42" s="33" t="s">
        <v>125</v>
      </c>
      <c r="F42" s="39"/>
      <c r="G42" s="39"/>
      <c r="H42" s="39"/>
      <c r="I42" s="39"/>
      <c r="J42" s="40"/>
    </row>
    <row r="43" spans="1:16" ht="29.15" x14ac:dyDescent="0.4">
      <c r="A43" s="31" t="s">
        <v>46</v>
      </c>
      <c r="B43" s="38"/>
      <c r="C43" s="39"/>
      <c r="D43" s="39"/>
      <c r="E43" s="41" t="s">
        <v>126</v>
      </c>
      <c r="F43" s="39"/>
      <c r="G43" s="39"/>
      <c r="H43" s="39"/>
      <c r="I43" s="39"/>
      <c r="J43" s="40"/>
    </row>
    <row r="44" spans="1:16" x14ac:dyDescent="0.4">
      <c r="A44" s="31" t="s">
        <v>38</v>
      </c>
      <c r="B44" s="31">
        <v>12</v>
      </c>
      <c r="C44" s="32" t="s">
        <v>127</v>
      </c>
      <c r="D44" s="31" t="s">
        <v>40</v>
      </c>
      <c r="E44" s="33" t="s">
        <v>128</v>
      </c>
      <c r="F44" s="34" t="s">
        <v>42</v>
      </c>
      <c r="G44" s="35">
        <v>1</v>
      </c>
      <c r="H44" s="36">
        <v>0</v>
      </c>
      <c r="I44" s="36">
        <f>ROUND(G44*H44,P4)</f>
        <v>0</v>
      </c>
      <c r="J44" s="31"/>
      <c r="O44" s="37">
        <f>I44*0.21</f>
        <v>0</v>
      </c>
      <c r="P44">
        <v>3</v>
      </c>
    </row>
    <row r="45" spans="1:16" ht="29.15" x14ac:dyDescent="0.4">
      <c r="A45" s="31" t="s">
        <v>44</v>
      </c>
      <c r="B45" s="38"/>
      <c r="C45" s="39"/>
      <c r="D45" s="39"/>
      <c r="E45" s="33" t="s">
        <v>129</v>
      </c>
      <c r="F45" s="39"/>
      <c r="G45" s="39"/>
      <c r="H45" s="39"/>
      <c r="I45" s="39"/>
      <c r="J45" s="40"/>
    </row>
    <row r="46" spans="1:16" ht="29.15" x14ac:dyDescent="0.4">
      <c r="A46" s="31" t="s">
        <v>46</v>
      </c>
      <c r="B46" s="38"/>
      <c r="C46" s="39"/>
      <c r="D46" s="39"/>
      <c r="E46" s="41" t="s">
        <v>47</v>
      </c>
      <c r="F46" s="39"/>
      <c r="G46" s="39"/>
      <c r="H46" s="39"/>
      <c r="I46" s="39"/>
      <c r="J46" s="40"/>
    </row>
    <row r="47" spans="1:16" x14ac:dyDescent="0.4">
      <c r="A47" s="25" t="s">
        <v>35</v>
      </c>
      <c r="B47" s="26"/>
      <c r="C47" s="27" t="s">
        <v>130</v>
      </c>
      <c r="D47" s="28"/>
      <c r="E47" s="25" t="s">
        <v>131</v>
      </c>
      <c r="F47" s="28"/>
      <c r="G47" s="28"/>
      <c r="H47" s="28"/>
      <c r="I47" s="29">
        <f>SUMIFS(I48:I50,A48:A50,"P")</f>
        <v>0</v>
      </c>
      <c r="J47" s="30"/>
    </row>
    <row r="48" spans="1:16" ht="29.15" x14ac:dyDescent="0.4">
      <c r="A48" s="31" t="s">
        <v>38</v>
      </c>
      <c r="B48" s="31">
        <v>13</v>
      </c>
      <c r="C48" s="32" t="s">
        <v>132</v>
      </c>
      <c r="D48" s="31" t="s">
        <v>40</v>
      </c>
      <c r="E48" s="33" t="s">
        <v>133</v>
      </c>
      <c r="F48" s="34" t="s">
        <v>54</v>
      </c>
      <c r="G48" s="35">
        <v>4</v>
      </c>
      <c r="H48" s="36">
        <v>0</v>
      </c>
      <c r="I48" s="36">
        <f>ROUND(G48*H48,P4)</f>
        <v>0</v>
      </c>
      <c r="J48" s="31"/>
      <c r="O48" s="37">
        <f>I48*0.21</f>
        <v>0</v>
      </c>
      <c r="P48">
        <v>3</v>
      </c>
    </row>
    <row r="49" spans="1:16" ht="58.3" x14ac:dyDescent="0.4">
      <c r="A49" s="31" t="s">
        <v>44</v>
      </c>
      <c r="B49" s="38"/>
      <c r="C49" s="39"/>
      <c r="D49" s="39"/>
      <c r="E49" s="33" t="s">
        <v>134</v>
      </c>
      <c r="F49" s="39"/>
      <c r="G49" s="39"/>
      <c r="H49" s="39"/>
      <c r="I49" s="39"/>
      <c r="J49" s="40"/>
    </row>
    <row r="50" spans="1:16" ht="29.15" x14ac:dyDescent="0.4">
      <c r="A50" s="31" t="s">
        <v>46</v>
      </c>
      <c r="B50" s="38"/>
      <c r="C50" s="39"/>
      <c r="D50" s="39"/>
      <c r="E50" s="41" t="s">
        <v>135</v>
      </c>
      <c r="F50" s="39"/>
      <c r="G50" s="39"/>
      <c r="H50" s="39"/>
      <c r="I50" s="39"/>
      <c r="J50" s="40"/>
    </row>
    <row r="51" spans="1:16" x14ac:dyDescent="0.4">
      <c r="A51" s="25" t="s">
        <v>35</v>
      </c>
      <c r="B51" s="26"/>
      <c r="C51" s="27" t="s">
        <v>136</v>
      </c>
      <c r="D51" s="28"/>
      <c r="E51" s="25" t="s">
        <v>137</v>
      </c>
      <c r="F51" s="28"/>
      <c r="G51" s="28"/>
      <c r="H51" s="28"/>
      <c r="I51" s="29">
        <f>SUMIFS(I52:I66,A52:A66,"P")</f>
        <v>0</v>
      </c>
      <c r="J51" s="30"/>
    </row>
    <row r="52" spans="1:16" x14ac:dyDescent="0.4">
      <c r="A52" s="31" t="s">
        <v>38</v>
      </c>
      <c r="B52" s="31">
        <v>14</v>
      </c>
      <c r="C52" s="32" t="s">
        <v>138</v>
      </c>
      <c r="D52" s="31" t="s">
        <v>40</v>
      </c>
      <c r="E52" s="33" t="s">
        <v>139</v>
      </c>
      <c r="F52" s="34" t="s">
        <v>96</v>
      </c>
      <c r="G52" s="35">
        <v>2.286</v>
      </c>
      <c r="H52" s="36">
        <v>0</v>
      </c>
      <c r="I52" s="36">
        <f>ROUND(G52*H52,P4)</f>
        <v>0</v>
      </c>
      <c r="J52" s="34" t="s">
        <v>43</v>
      </c>
      <c r="O52" s="37">
        <f>I52*0.21</f>
        <v>0</v>
      </c>
      <c r="P52">
        <v>3</v>
      </c>
    </row>
    <row r="53" spans="1:16" x14ac:dyDescent="0.4">
      <c r="A53" s="31" t="s">
        <v>44</v>
      </c>
      <c r="B53" s="38"/>
      <c r="C53" s="39"/>
      <c r="D53" s="39"/>
      <c r="E53" s="33" t="s">
        <v>140</v>
      </c>
      <c r="F53" s="39"/>
      <c r="G53" s="39"/>
      <c r="H53" s="39"/>
      <c r="I53" s="39"/>
      <c r="J53" s="40"/>
    </row>
    <row r="54" spans="1:16" ht="43.75" x14ac:dyDescent="0.4">
      <c r="A54" s="31" t="s">
        <v>46</v>
      </c>
      <c r="B54" s="38"/>
      <c r="C54" s="39"/>
      <c r="D54" s="39"/>
      <c r="E54" s="41" t="s">
        <v>141</v>
      </c>
      <c r="F54" s="39"/>
      <c r="G54" s="39"/>
      <c r="H54" s="39"/>
      <c r="I54" s="39"/>
      <c r="J54" s="40"/>
    </row>
    <row r="55" spans="1:16" x14ac:dyDescent="0.4">
      <c r="A55" s="31" t="s">
        <v>38</v>
      </c>
      <c r="B55" s="31">
        <v>15</v>
      </c>
      <c r="C55" s="32" t="s">
        <v>142</v>
      </c>
      <c r="D55" s="31" t="s">
        <v>40</v>
      </c>
      <c r="E55" s="33" t="s">
        <v>143</v>
      </c>
      <c r="F55" s="34" t="s">
        <v>96</v>
      </c>
      <c r="G55" s="35">
        <v>19.5</v>
      </c>
      <c r="H55" s="36">
        <v>0</v>
      </c>
      <c r="I55" s="36">
        <f>ROUND(G55*H55,P4)</f>
        <v>0</v>
      </c>
      <c r="J55" s="34" t="s">
        <v>43</v>
      </c>
      <c r="O55" s="37">
        <f>I55*0.21</f>
        <v>0</v>
      </c>
      <c r="P55">
        <v>3</v>
      </c>
    </row>
    <row r="56" spans="1:16" x14ac:dyDescent="0.4">
      <c r="A56" s="31" t="s">
        <v>44</v>
      </c>
      <c r="B56" s="38"/>
      <c r="C56" s="39"/>
      <c r="D56" s="39"/>
      <c r="E56" s="33" t="s">
        <v>144</v>
      </c>
      <c r="F56" s="39"/>
      <c r="G56" s="39"/>
      <c r="H56" s="39"/>
      <c r="I56" s="39"/>
      <c r="J56" s="40"/>
    </row>
    <row r="57" spans="1:16" ht="29.15" x14ac:dyDescent="0.4">
      <c r="A57" s="31" t="s">
        <v>46</v>
      </c>
      <c r="B57" s="38"/>
      <c r="C57" s="39"/>
      <c r="D57" s="39"/>
      <c r="E57" s="41" t="s">
        <v>145</v>
      </c>
      <c r="F57" s="39"/>
      <c r="G57" s="39"/>
      <c r="H57" s="39"/>
      <c r="I57" s="39"/>
      <c r="J57" s="40"/>
    </row>
    <row r="58" spans="1:16" x14ac:dyDescent="0.4">
      <c r="A58" s="31" t="s">
        <v>38</v>
      </c>
      <c r="B58" s="31">
        <v>16</v>
      </c>
      <c r="C58" s="32" t="s">
        <v>146</v>
      </c>
      <c r="D58" s="31" t="s">
        <v>40</v>
      </c>
      <c r="E58" s="33" t="s">
        <v>147</v>
      </c>
      <c r="F58" s="34" t="s">
        <v>96</v>
      </c>
      <c r="G58" s="35">
        <v>52.5</v>
      </c>
      <c r="H58" s="36">
        <v>0</v>
      </c>
      <c r="I58" s="36">
        <f>ROUND(G58*H58,P4)</f>
        <v>0</v>
      </c>
      <c r="J58" s="34" t="s">
        <v>43</v>
      </c>
      <c r="O58" s="37">
        <f>I58*0.21</f>
        <v>0</v>
      </c>
      <c r="P58">
        <v>3</v>
      </c>
    </row>
    <row r="59" spans="1:16" x14ac:dyDescent="0.4">
      <c r="A59" s="31" t="s">
        <v>44</v>
      </c>
      <c r="B59" s="38"/>
      <c r="C59" s="39"/>
      <c r="D59" s="39"/>
      <c r="E59" s="33" t="s">
        <v>148</v>
      </c>
      <c r="F59" s="39"/>
      <c r="G59" s="39"/>
      <c r="H59" s="39"/>
      <c r="I59" s="39"/>
      <c r="J59" s="40"/>
    </row>
    <row r="60" spans="1:16" ht="29.15" x14ac:dyDescent="0.4">
      <c r="A60" s="31" t="s">
        <v>46</v>
      </c>
      <c r="B60" s="38"/>
      <c r="C60" s="39"/>
      <c r="D60" s="39"/>
      <c r="E60" s="41" t="s">
        <v>149</v>
      </c>
      <c r="F60" s="39"/>
      <c r="G60" s="39"/>
      <c r="H60" s="39"/>
      <c r="I60" s="39"/>
      <c r="J60" s="40"/>
    </row>
    <row r="61" spans="1:16" x14ac:dyDescent="0.4">
      <c r="A61" s="31" t="s">
        <v>38</v>
      </c>
      <c r="B61" s="31">
        <v>17</v>
      </c>
      <c r="C61" s="32" t="s">
        <v>150</v>
      </c>
      <c r="D61" s="31" t="s">
        <v>40</v>
      </c>
      <c r="E61" s="33" t="s">
        <v>151</v>
      </c>
      <c r="F61" s="34" t="s">
        <v>96</v>
      </c>
      <c r="G61" s="35">
        <v>3.048</v>
      </c>
      <c r="H61" s="36">
        <v>0</v>
      </c>
      <c r="I61" s="36">
        <f>ROUND(G61*H61,P4)</f>
        <v>0</v>
      </c>
      <c r="J61" s="34" t="s">
        <v>43</v>
      </c>
      <c r="O61" s="37">
        <f>I61*0.21</f>
        <v>0</v>
      </c>
      <c r="P61">
        <v>3</v>
      </c>
    </row>
    <row r="62" spans="1:16" ht="29.15" x14ac:dyDescent="0.4">
      <c r="A62" s="31" t="s">
        <v>44</v>
      </c>
      <c r="B62" s="38"/>
      <c r="C62" s="39"/>
      <c r="D62" s="39"/>
      <c r="E62" s="33" t="s">
        <v>152</v>
      </c>
      <c r="F62" s="39"/>
      <c r="G62" s="39"/>
      <c r="H62" s="39"/>
      <c r="I62" s="39"/>
      <c r="J62" s="40"/>
    </row>
    <row r="63" spans="1:16" ht="43.75" x14ac:dyDescent="0.4">
      <c r="A63" s="31" t="s">
        <v>46</v>
      </c>
      <c r="B63" s="38"/>
      <c r="C63" s="39"/>
      <c r="D63" s="39"/>
      <c r="E63" s="41" t="s">
        <v>153</v>
      </c>
      <c r="F63" s="39"/>
      <c r="G63" s="39"/>
      <c r="H63" s="39"/>
      <c r="I63" s="39"/>
      <c r="J63" s="40"/>
    </row>
    <row r="64" spans="1:16" x14ac:dyDescent="0.4">
      <c r="A64" s="31" t="s">
        <v>38</v>
      </c>
      <c r="B64" s="31">
        <v>18</v>
      </c>
      <c r="C64" s="32" t="s">
        <v>154</v>
      </c>
      <c r="D64" s="31" t="s">
        <v>40</v>
      </c>
      <c r="E64" s="33" t="s">
        <v>155</v>
      </c>
      <c r="F64" s="34" t="s">
        <v>96</v>
      </c>
      <c r="G64" s="35">
        <v>30.84</v>
      </c>
      <c r="H64" s="36">
        <v>0</v>
      </c>
      <c r="I64" s="36">
        <f>ROUND(G64*H64,P4)</f>
        <v>0</v>
      </c>
      <c r="J64" s="34" t="s">
        <v>43</v>
      </c>
      <c r="O64" s="37">
        <f>I64*0.21</f>
        <v>0</v>
      </c>
      <c r="P64">
        <v>3</v>
      </c>
    </row>
    <row r="65" spans="1:16" x14ac:dyDescent="0.4">
      <c r="A65" s="31" t="s">
        <v>44</v>
      </c>
      <c r="B65" s="38"/>
      <c r="C65" s="39"/>
      <c r="D65" s="39"/>
      <c r="E65" s="33" t="s">
        <v>156</v>
      </c>
      <c r="F65" s="39"/>
      <c r="G65" s="39"/>
      <c r="H65" s="39"/>
      <c r="I65" s="39"/>
      <c r="J65" s="40"/>
    </row>
    <row r="66" spans="1:16" ht="43.75" x14ac:dyDescent="0.4">
      <c r="A66" s="31" t="s">
        <v>46</v>
      </c>
      <c r="B66" s="38"/>
      <c r="C66" s="39"/>
      <c r="D66" s="39"/>
      <c r="E66" s="41" t="s">
        <v>157</v>
      </c>
      <c r="F66" s="39"/>
      <c r="G66" s="39"/>
      <c r="H66" s="39"/>
      <c r="I66" s="39"/>
      <c r="J66" s="40"/>
    </row>
    <row r="67" spans="1:16" x14ac:dyDescent="0.4">
      <c r="A67" s="25" t="s">
        <v>35</v>
      </c>
      <c r="B67" s="26"/>
      <c r="C67" s="27" t="s">
        <v>158</v>
      </c>
      <c r="D67" s="28"/>
      <c r="E67" s="25" t="s">
        <v>159</v>
      </c>
      <c r="F67" s="28"/>
      <c r="G67" s="28"/>
      <c r="H67" s="28"/>
      <c r="I67" s="29">
        <f>SUMIFS(I68:I82,A68:A82,"P")</f>
        <v>0</v>
      </c>
      <c r="J67" s="30"/>
    </row>
    <row r="68" spans="1:16" ht="29.15" x14ac:dyDescent="0.4">
      <c r="A68" s="31" t="s">
        <v>38</v>
      </c>
      <c r="B68" s="31">
        <v>19</v>
      </c>
      <c r="C68" s="32" t="s">
        <v>160</v>
      </c>
      <c r="D68" s="31" t="s">
        <v>40</v>
      </c>
      <c r="E68" s="33" t="s">
        <v>161</v>
      </c>
      <c r="F68" s="34" t="s">
        <v>91</v>
      </c>
      <c r="G68" s="35">
        <v>3</v>
      </c>
      <c r="H68" s="36">
        <v>0</v>
      </c>
      <c r="I68" s="36">
        <f>ROUND(G68*H68,P4)</f>
        <v>0</v>
      </c>
      <c r="J68" s="34" t="s">
        <v>43</v>
      </c>
      <c r="O68" s="37">
        <f>I68*0.21</f>
        <v>0</v>
      </c>
      <c r="P68">
        <v>3</v>
      </c>
    </row>
    <row r="69" spans="1:16" x14ac:dyDescent="0.4">
      <c r="A69" s="31" t="s">
        <v>44</v>
      </c>
      <c r="B69" s="38"/>
      <c r="C69" s="39"/>
      <c r="D69" s="39"/>
      <c r="E69" s="33" t="s">
        <v>162</v>
      </c>
      <c r="F69" s="39"/>
      <c r="G69" s="39"/>
      <c r="H69" s="39"/>
      <c r="I69" s="39"/>
      <c r="J69" s="40"/>
    </row>
    <row r="70" spans="1:16" ht="29.15" x14ac:dyDescent="0.4">
      <c r="A70" s="31" t="s">
        <v>46</v>
      </c>
      <c r="B70" s="38"/>
      <c r="C70" s="39"/>
      <c r="D70" s="39"/>
      <c r="E70" s="41" t="s">
        <v>163</v>
      </c>
      <c r="F70" s="39"/>
      <c r="G70" s="39"/>
      <c r="H70" s="39"/>
      <c r="I70" s="39"/>
      <c r="J70" s="40"/>
    </row>
    <row r="71" spans="1:16" ht="29.15" x14ac:dyDescent="0.4">
      <c r="A71" s="31" t="s">
        <v>38</v>
      </c>
      <c r="B71" s="31">
        <v>20</v>
      </c>
      <c r="C71" s="32" t="s">
        <v>164</v>
      </c>
      <c r="D71" s="31" t="s">
        <v>40</v>
      </c>
      <c r="E71" s="33" t="s">
        <v>165</v>
      </c>
      <c r="F71" s="34" t="s">
        <v>91</v>
      </c>
      <c r="G71" s="35">
        <v>3</v>
      </c>
      <c r="H71" s="36">
        <v>0</v>
      </c>
      <c r="I71" s="36">
        <f>ROUND(G71*H71,P4)</f>
        <v>0</v>
      </c>
      <c r="J71" s="34" t="s">
        <v>43</v>
      </c>
      <c r="O71" s="37">
        <f>I71*0.21</f>
        <v>0</v>
      </c>
      <c r="P71">
        <v>3</v>
      </c>
    </row>
    <row r="72" spans="1:16" x14ac:dyDescent="0.4">
      <c r="A72" s="31" t="s">
        <v>44</v>
      </c>
      <c r="B72" s="38"/>
      <c r="C72" s="39"/>
      <c r="D72" s="39"/>
      <c r="E72" s="33" t="s">
        <v>162</v>
      </c>
      <c r="F72" s="39"/>
      <c r="G72" s="39"/>
      <c r="H72" s="39"/>
      <c r="I72" s="39"/>
      <c r="J72" s="40"/>
    </row>
    <row r="73" spans="1:16" ht="29.15" x14ac:dyDescent="0.4">
      <c r="A73" s="31" t="s">
        <v>46</v>
      </c>
      <c r="B73" s="38"/>
      <c r="C73" s="39"/>
      <c r="D73" s="39"/>
      <c r="E73" s="41" t="s">
        <v>163</v>
      </c>
      <c r="F73" s="39"/>
      <c r="G73" s="39"/>
      <c r="H73" s="39"/>
      <c r="I73" s="39"/>
      <c r="J73" s="40"/>
    </row>
    <row r="74" spans="1:16" x14ac:dyDescent="0.4">
      <c r="A74" s="31" t="s">
        <v>38</v>
      </c>
      <c r="B74" s="31">
        <v>21</v>
      </c>
      <c r="C74" s="32" t="s">
        <v>166</v>
      </c>
      <c r="D74" s="31" t="s">
        <v>40</v>
      </c>
      <c r="E74" s="33" t="s">
        <v>167</v>
      </c>
      <c r="F74" s="34" t="s">
        <v>101</v>
      </c>
      <c r="G74" s="35">
        <v>1</v>
      </c>
      <c r="H74" s="36">
        <v>0</v>
      </c>
      <c r="I74" s="36">
        <f>ROUND(G74*H74,P4)</f>
        <v>0</v>
      </c>
      <c r="J74" s="31"/>
      <c r="O74" s="37">
        <f>I74*0.21</f>
        <v>0</v>
      </c>
      <c r="P74">
        <v>3</v>
      </c>
    </row>
    <row r="75" spans="1:16" ht="58.3" x14ac:dyDescent="0.4">
      <c r="A75" s="31" t="s">
        <v>44</v>
      </c>
      <c r="B75" s="38"/>
      <c r="C75" s="39"/>
      <c r="D75" s="39"/>
      <c r="E75" s="33" t="s">
        <v>168</v>
      </c>
      <c r="F75" s="39"/>
      <c r="G75" s="39"/>
      <c r="H75" s="39"/>
      <c r="I75" s="39"/>
      <c r="J75" s="40"/>
    </row>
    <row r="76" spans="1:16" ht="29.15" x14ac:dyDescent="0.4">
      <c r="A76" s="31" t="s">
        <v>46</v>
      </c>
      <c r="B76" s="38"/>
      <c r="C76" s="39"/>
      <c r="D76" s="39"/>
      <c r="E76" s="41" t="s">
        <v>47</v>
      </c>
      <c r="F76" s="39"/>
      <c r="G76" s="39"/>
      <c r="H76" s="39"/>
      <c r="I76" s="39"/>
      <c r="J76" s="40"/>
    </row>
    <row r="77" spans="1:16" x14ac:dyDescent="0.4">
      <c r="A77" s="31" t="s">
        <v>38</v>
      </c>
      <c r="B77" s="31">
        <v>22</v>
      </c>
      <c r="C77" s="32" t="s">
        <v>169</v>
      </c>
      <c r="D77" s="31" t="s">
        <v>52</v>
      </c>
      <c r="E77" s="33" t="s">
        <v>170</v>
      </c>
      <c r="F77" s="34" t="s">
        <v>171</v>
      </c>
      <c r="G77" s="35">
        <v>5</v>
      </c>
      <c r="H77" s="36">
        <v>0</v>
      </c>
      <c r="I77" s="36">
        <f>ROUND(G77*H77,P4)</f>
        <v>0</v>
      </c>
      <c r="J77" s="34" t="s">
        <v>43</v>
      </c>
      <c r="O77" s="37">
        <f>I77*0.21</f>
        <v>0</v>
      </c>
      <c r="P77">
        <v>3</v>
      </c>
    </row>
    <row r="78" spans="1:16" ht="29.15" x14ac:dyDescent="0.4">
      <c r="A78" s="31" t="s">
        <v>44</v>
      </c>
      <c r="B78" s="38"/>
      <c r="C78" s="39"/>
      <c r="D78" s="39"/>
      <c r="E78" s="33" t="s">
        <v>172</v>
      </c>
      <c r="F78" s="39"/>
      <c r="G78" s="39"/>
      <c r="H78" s="39"/>
      <c r="I78" s="39"/>
      <c r="J78" s="40"/>
    </row>
    <row r="79" spans="1:16" ht="29.15" x14ac:dyDescent="0.4">
      <c r="A79" s="31" t="s">
        <v>46</v>
      </c>
      <c r="B79" s="38"/>
      <c r="C79" s="39"/>
      <c r="D79" s="39"/>
      <c r="E79" s="41" t="s">
        <v>173</v>
      </c>
      <c r="F79" s="39"/>
      <c r="G79" s="39"/>
      <c r="H79" s="39"/>
      <c r="I79" s="39"/>
      <c r="J79" s="40"/>
    </row>
    <row r="80" spans="1:16" x14ac:dyDescent="0.4">
      <c r="A80" s="31" t="s">
        <v>38</v>
      </c>
      <c r="B80" s="31">
        <v>23</v>
      </c>
      <c r="C80" s="32" t="s">
        <v>169</v>
      </c>
      <c r="D80" s="31" t="s">
        <v>174</v>
      </c>
      <c r="E80" s="33" t="s">
        <v>170</v>
      </c>
      <c r="F80" s="34" t="s">
        <v>171</v>
      </c>
      <c r="G80" s="35">
        <v>5</v>
      </c>
      <c r="H80" s="36">
        <v>0</v>
      </c>
      <c r="I80" s="36">
        <f>ROUND(G80*H80,P4)</f>
        <v>0</v>
      </c>
      <c r="J80" s="34" t="s">
        <v>43</v>
      </c>
      <c r="O80" s="37">
        <f>I80*0.21</f>
        <v>0</v>
      </c>
      <c r="P80">
        <v>3</v>
      </c>
    </row>
    <row r="81" spans="1:16" ht="29.15" x14ac:dyDescent="0.4">
      <c r="A81" s="31" t="s">
        <v>44</v>
      </c>
      <c r="B81" s="38"/>
      <c r="C81" s="39"/>
      <c r="D81" s="39"/>
      <c r="E81" s="33" t="s">
        <v>175</v>
      </c>
      <c r="F81" s="39"/>
      <c r="G81" s="39"/>
      <c r="H81" s="39"/>
      <c r="I81" s="39"/>
      <c r="J81" s="40"/>
    </row>
    <row r="82" spans="1:16" ht="29.15" x14ac:dyDescent="0.4">
      <c r="A82" s="31" t="s">
        <v>46</v>
      </c>
      <c r="B82" s="38"/>
      <c r="C82" s="39"/>
      <c r="D82" s="39"/>
      <c r="E82" s="41" t="s">
        <v>173</v>
      </c>
      <c r="F82" s="39"/>
      <c r="G82" s="39"/>
      <c r="H82" s="39"/>
      <c r="I82" s="39"/>
      <c r="J82" s="40"/>
    </row>
    <row r="83" spans="1:16" x14ac:dyDescent="0.4">
      <c r="A83" s="25" t="s">
        <v>35</v>
      </c>
      <c r="B83" s="26"/>
      <c r="C83" s="27" t="s">
        <v>176</v>
      </c>
      <c r="D83" s="28"/>
      <c r="E83" s="25" t="s">
        <v>177</v>
      </c>
      <c r="F83" s="28"/>
      <c r="G83" s="28"/>
      <c r="H83" s="28"/>
      <c r="I83" s="29">
        <f>SUMIFS(I84:I92,A84:A92,"P")</f>
        <v>0</v>
      </c>
      <c r="J83" s="30"/>
    </row>
    <row r="84" spans="1:16" x14ac:dyDescent="0.4">
      <c r="A84" s="31" t="s">
        <v>38</v>
      </c>
      <c r="B84" s="31">
        <v>24</v>
      </c>
      <c r="C84" s="32" t="s">
        <v>178</v>
      </c>
      <c r="D84" s="31" t="s">
        <v>40</v>
      </c>
      <c r="E84" s="33" t="s">
        <v>179</v>
      </c>
      <c r="F84" s="34" t="s">
        <v>91</v>
      </c>
      <c r="G84" s="35">
        <v>6</v>
      </c>
      <c r="H84" s="36">
        <v>0</v>
      </c>
      <c r="I84" s="36">
        <f>ROUND(G84*H84,P4)</f>
        <v>0</v>
      </c>
      <c r="J84" s="34" t="s">
        <v>43</v>
      </c>
      <c r="O84" s="37">
        <f>I84*0.21</f>
        <v>0</v>
      </c>
      <c r="P84">
        <v>3</v>
      </c>
    </row>
    <row r="85" spans="1:16" ht="58.3" x14ac:dyDescent="0.4">
      <c r="A85" s="31" t="s">
        <v>44</v>
      </c>
      <c r="B85" s="38"/>
      <c r="C85" s="39"/>
      <c r="D85" s="39"/>
      <c r="E85" s="33" t="s">
        <v>180</v>
      </c>
      <c r="F85" s="39"/>
      <c r="G85" s="39"/>
      <c r="H85" s="39"/>
      <c r="I85" s="39"/>
      <c r="J85" s="40"/>
    </row>
    <row r="86" spans="1:16" ht="29.15" x14ac:dyDescent="0.4">
      <c r="A86" s="31" t="s">
        <v>46</v>
      </c>
      <c r="B86" s="38"/>
      <c r="C86" s="39"/>
      <c r="D86" s="39"/>
      <c r="E86" s="41" t="s">
        <v>181</v>
      </c>
      <c r="F86" s="39"/>
      <c r="G86" s="39"/>
      <c r="H86" s="39"/>
      <c r="I86" s="39"/>
      <c r="J86" s="40"/>
    </row>
    <row r="87" spans="1:16" x14ac:dyDescent="0.4">
      <c r="A87" s="31" t="s">
        <v>38</v>
      </c>
      <c r="B87" s="31">
        <v>25</v>
      </c>
      <c r="C87" s="32" t="s">
        <v>182</v>
      </c>
      <c r="D87" s="31" t="s">
        <v>40</v>
      </c>
      <c r="E87" s="33" t="s">
        <v>183</v>
      </c>
      <c r="F87" s="34" t="s">
        <v>91</v>
      </c>
      <c r="G87" s="35">
        <v>6</v>
      </c>
      <c r="H87" s="36">
        <v>0</v>
      </c>
      <c r="I87" s="36">
        <f>ROUND(G87*H87,P4)</f>
        <v>0</v>
      </c>
      <c r="J87" s="34" t="s">
        <v>43</v>
      </c>
      <c r="O87" s="37">
        <f>I87*0.21</f>
        <v>0</v>
      </c>
      <c r="P87">
        <v>3</v>
      </c>
    </row>
    <row r="88" spans="1:16" ht="58.3" x14ac:dyDescent="0.4">
      <c r="A88" s="31" t="s">
        <v>44</v>
      </c>
      <c r="B88" s="38"/>
      <c r="C88" s="39"/>
      <c r="D88" s="39"/>
      <c r="E88" s="33" t="s">
        <v>184</v>
      </c>
      <c r="F88" s="39"/>
      <c r="G88" s="39"/>
      <c r="H88" s="39"/>
      <c r="I88" s="39"/>
      <c r="J88" s="40"/>
    </row>
    <row r="89" spans="1:16" ht="29.15" x14ac:dyDescent="0.4">
      <c r="A89" s="31" t="s">
        <v>46</v>
      </c>
      <c r="B89" s="38"/>
      <c r="C89" s="39"/>
      <c r="D89" s="39"/>
      <c r="E89" s="41" t="s">
        <v>181</v>
      </c>
      <c r="F89" s="39"/>
      <c r="G89" s="39"/>
      <c r="H89" s="39"/>
      <c r="I89" s="39"/>
      <c r="J89" s="40"/>
    </row>
    <row r="90" spans="1:16" x14ac:dyDescent="0.4">
      <c r="A90" s="31" t="s">
        <v>38</v>
      </c>
      <c r="B90" s="31">
        <v>26</v>
      </c>
      <c r="C90" s="32" t="s">
        <v>185</v>
      </c>
      <c r="D90" s="31" t="s">
        <v>40</v>
      </c>
      <c r="E90" s="33" t="s">
        <v>186</v>
      </c>
      <c r="F90" s="34" t="s">
        <v>171</v>
      </c>
      <c r="G90" s="35">
        <v>52</v>
      </c>
      <c r="H90" s="36">
        <v>0</v>
      </c>
      <c r="I90" s="36">
        <f>ROUND(G90*H90,P4)</f>
        <v>0</v>
      </c>
      <c r="J90" s="34" t="s">
        <v>43</v>
      </c>
      <c r="O90" s="37">
        <f>I90*0.21</f>
        <v>0</v>
      </c>
      <c r="P90">
        <v>3</v>
      </c>
    </row>
    <row r="91" spans="1:16" ht="29.15" x14ac:dyDescent="0.4">
      <c r="A91" s="31" t="s">
        <v>44</v>
      </c>
      <c r="B91" s="38"/>
      <c r="C91" s="39"/>
      <c r="D91" s="39"/>
      <c r="E91" s="33" t="s">
        <v>187</v>
      </c>
      <c r="F91" s="39"/>
      <c r="G91" s="39"/>
      <c r="H91" s="39"/>
      <c r="I91" s="39"/>
      <c r="J91" s="40"/>
    </row>
    <row r="92" spans="1:16" ht="29.15" x14ac:dyDescent="0.4">
      <c r="A92" s="31" t="s">
        <v>46</v>
      </c>
      <c r="B92" s="43"/>
      <c r="C92" s="44"/>
      <c r="D92" s="44"/>
      <c r="E92" s="41" t="s">
        <v>188</v>
      </c>
      <c r="F92" s="44"/>
      <c r="G92" s="44"/>
      <c r="H92" s="44"/>
      <c r="I92" s="44"/>
      <c r="J92" s="45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000SO 000</vt:lpstr>
      <vt:lpstr>SO 201SO 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Pejchalová</dc:creator>
  <cp:lastModifiedBy>KPj</cp:lastModifiedBy>
  <dcterms:created xsi:type="dcterms:W3CDTF">2025-08-18T12:16:10Z</dcterms:created>
  <dcterms:modified xsi:type="dcterms:W3CDTF">2025-08-18T12:18:06Z</dcterms:modified>
</cp:coreProperties>
</file>